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45" activeTab="0"/>
  </bookViews>
  <sheets>
    <sheet name="мероприятия" sheetId="1" r:id="rId1"/>
  </sheets>
  <definedNames>
    <definedName name="_xlnm.Print_Area" localSheetId="0">'мероприятия'!$A$1:$N$274</definedName>
  </definedNames>
  <calcPr fullCalcOnLoad="1"/>
</workbook>
</file>

<file path=xl/sharedStrings.xml><?xml version="1.0" encoding="utf-8"?>
<sst xmlns="http://schemas.openxmlformats.org/spreadsheetml/2006/main" count="658" uniqueCount="570">
  <si>
    <t>Приобретение и установка учебно-тренировочного пособия (автоплощадка) для учащихся школьных и дошкольных учреждений Ирбитского МО</t>
  </si>
  <si>
    <t>Отдел жилищно-коммунального хозяйства и охраны окружающей среды администрации Ирбитского МО</t>
  </si>
  <si>
    <t>Территориальные администрации Ирбитского МО</t>
  </si>
  <si>
    <t>Капитальный ремонт  водопроводной сети п. Зайково, ул. Ленина, Коммунистическая, Почтовая, Красноармейская, Гагарина</t>
  </si>
  <si>
    <t>Разработка ПСД на выполнение проектных работ по  строительству блочной газовой котельной  с. Килачевское</t>
  </si>
  <si>
    <t>Стриганская территориальная администрация</t>
  </si>
  <si>
    <t>Килачевская территориальная администрация</t>
  </si>
  <si>
    <t>Рудновская территориальная администрация</t>
  </si>
  <si>
    <t>5.2.4</t>
  </si>
  <si>
    <t>Установка узлов учета на многоквартирные дома</t>
  </si>
  <si>
    <t>подъезд к с.Белослудское</t>
  </si>
  <si>
    <t>д. Новгородова - д. Малая Речкалова</t>
  </si>
  <si>
    <t>Средств областного бюджета изначально было выделено больше, чем в заявке. Плюс выделили средства из федерального бюджета на кап. ремонты и на программу "Доступная среда".</t>
  </si>
  <si>
    <t>Разработка проектно-сметной документации по объектам газоснабжения, в том числе:</t>
  </si>
  <si>
    <t>п. Рябиновый, ул. Центральная, дом №2</t>
  </si>
  <si>
    <t>Строительство объектов газоснабжения, в том числе:</t>
  </si>
  <si>
    <t xml:space="preserve">Содержание и ремонт источников нецентрализованного водоснабжения на территории Ирбитского МО  </t>
  </si>
  <si>
    <t>Реконструкция детских площадок домов в населенных пунктах:</t>
  </si>
  <si>
    <t>с.Черновское, ул. 60 лет Октября, 12</t>
  </si>
  <si>
    <t xml:space="preserve">Благоустройство сквера "Бюста дважды герою СССР Г.А. Речкалову" в п. Зайково </t>
  </si>
  <si>
    <t>Строительство  детских площадок в населенных пунктах: д. Лаптева (Горкинская т/а), ДК в д. Фомина, ДК д. Гаева, д. Шарапова (Килачевская т/а), д. Гуни (Дубская т/а), с. Осинцевское, д. Галишева (Харловская т/а), с. Кирга, М. Речкалова (Новгородовская т/а), п. Пионерский, п. Курьинский (Ключевская т/а), с. Пьянково, д. Большедворова (Черновская т/а), д. Першина (Стриганская т/а)</t>
  </si>
  <si>
    <t>Благоустройство мест отдыха и создание комфортных условий для населения Ирбитского МО (текущий ремонт памятников, обелисков)</t>
  </si>
  <si>
    <t>9.1.6</t>
  </si>
  <si>
    <t>Развитие системы дошкольного образования в Ирбитском МО, в том числе:</t>
  </si>
  <si>
    <t>Обеспечение организации питания обучающихся в муниципальных общеобразовательных организациях</t>
  </si>
  <si>
    <t>Организация бесплатной перевозки обучающихся до муниципальных  образовательных организаций, и обратно</t>
  </si>
  <si>
    <t>Организация предоставления общего образования, создание условий для функционирования общеобразовательных организаций</t>
  </si>
  <si>
    <t>Создание санитарно-гигиенических условий в муниципальных общеобразовательных организациях</t>
  </si>
  <si>
    <t>Организация и проведение оздоровительных и профилактических мероприятий в муниципальных общеобразовательных организациях по охране и укреплению здоровья детей и работников в муниципальных общеобразовательных организациях</t>
  </si>
  <si>
    <t>9.2.3</t>
  </si>
  <si>
    <t>9.2.4</t>
  </si>
  <si>
    <t>9.2.5</t>
  </si>
  <si>
    <t>9.2.6</t>
  </si>
  <si>
    <t>9.2.7</t>
  </si>
  <si>
    <t>9.2.8</t>
  </si>
  <si>
    <t>9.2.9</t>
  </si>
  <si>
    <t>Дубская СОШ - капитальный ремонт ограждения</t>
  </si>
  <si>
    <t>Килачевская СОШ - капитальный ремонт</t>
  </si>
  <si>
    <t>Черновская СОШ - капитальный ремонт - спортзала</t>
  </si>
  <si>
    <t>Гаевская ООШ - капитальный ремонт</t>
  </si>
  <si>
    <t>Горкинская СОШ - капитальный ремонт</t>
  </si>
  <si>
    <t>Новгородовская начальная школа - капитальный ремонт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</si>
  <si>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</si>
  <si>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Обеспечение мероприятий по безопасности детей и работников муниципальных организациях дополнительного образования во время их учебной и трудовой деятельности: пожарной, электрической, антитеррористической и технической, экологической безопасности и охрана труда</t>
  </si>
  <si>
    <t>Организация поддержки одаренных и талантливых детей</t>
  </si>
  <si>
    <t>Организация отдыха и оздоровления детей и подростков в Ирбитском МО</t>
  </si>
  <si>
    <t>Создание санитарно-гигиенических условий в муниципальных организациях дополнительного образования</t>
  </si>
  <si>
    <t>Организация и проведение оздоровительных и профилактических мероприятий в муниципальных образовательных организациях дополнительного образования по охране и укреплению здоровья детей и работников в муниципальных образовательных организациях дополнительного образования</t>
  </si>
  <si>
    <t>9.3.1</t>
  </si>
  <si>
    <t>9.3.2</t>
  </si>
  <si>
    <t>9.3.3</t>
  </si>
  <si>
    <t>9.3.4</t>
  </si>
  <si>
    <t>9.3.5</t>
  </si>
  <si>
    <t>9.3.6</t>
  </si>
  <si>
    <t>9.3.7</t>
  </si>
  <si>
    <t>9.4</t>
  </si>
  <si>
    <t>Обеспечение реализации мероприятий в системе образования Ирбитского МО</t>
  </si>
  <si>
    <t>9.4.1</t>
  </si>
  <si>
    <t>Обеспечение мероприятий по проведению капитальных ремонтов зданий и помещений и по укреплению  и развитию материально-технической базы  МКУ «Центр развития образования»</t>
  </si>
  <si>
    <t>Организация деятельности МКУ «Центр развития образования», оказывающего услуги в сфере образования</t>
  </si>
  <si>
    <t>Организация и проведение  мероприятий в сфере образования</t>
  </si>
  <si>
    <t>9.4.2</t>
  </si>
  <si>
    <t>9.4.3</t>
  </si>
  <si>
    <t>9.4.4</t>
  </si>
  <si>
    <t xml:space="preserve">Организация деятельности  учреждений культуры </t>
  </si>
  <si>
    <t>Организация библиотечного обслуживания населения, формирование и хранение библиотечных фондов муниципальных библиотек</t>
  </si>
  <si>
    <t>Организация предоставления дополнительного образования в сфере культуры</t>
  </si>
  <si>
    <t>10.3.2</t>
  </si>
  <si>
    <t>Обеспечение реализации мероприятий в сфере культуры Ирбитского МО</t>
  </si>
  <si>
    <t>10.5</t>
  </si>
  <si>
    <t>Организация деятельности Управления образования Ирбитского МО</t>
  </si>
  <si>
    <t xml:space="preserve">Обеспечение деятельности МБУ  Центр хозяйственного обслуживания учреждений культуры Ирбитского МО </t>
  </si>
  <si>
    <t>10.5.1</t>
  </si>
  <si>
    <t>10.5.2</t>
  </si>
  <si>
    <t>10.4.1</t>
  </si>
  <si>
    <t xml:space="preserve">Создание и функционирование учреждения,  деятельность которого, направлена на изучение, освоение, сохранение и популяризацию исторического наследия величайшего аса Великой отечественной войны Г.А.Речкалова </t>
  </si>
  <si>
    <t>Развитие физической культуры и спорта Ирбитского МО, в том числе:</t>
  </si>
  <si>
    <t>Приобретение спортивного оборудования и инвентаря</t>
  </si>
  <si>
    <t>Проведение спортивных мероприятий</t>
  </si>
  <si>
    <t>11.1.2</t>
  </si>
  <si>
    <t>Молодежь Ирбитского МО</t>
  </si>
  <si>
    <t>Организация "Молодежной биржи труда"</t>
  </si>
  <si>
    <t>11.2.2</t>
  </si>
  <si>
    <t>Проведение мероприятий по молодежной политике</t>
  </si>
  <si>
    <t>Патриотическое воспитание граждан Ирбитского МО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</si>
  <si>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</si>
  <si>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Организация и проведение  5-ти дневных  учебных сборов по начальной военной подготовке для допризывной молодежи</t>
  </si>
  <si>
    <t>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</si>
  <si>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Организация и проведение  мероприятий по патриотическому воспитанию (спартакиады, конкурсы, военно-спортивные игры)</t>
  </si>
  <si>
    <t>11.3.1</t>
  </si>
  <si>
    <t>11.3.2</t>
  </si>
  <si>
    <t>11.3.3</t>
  </si>
  <si>
    <t>11.3.4</t>
  </si>
  <si>
    <t>Обеспечение реализации мероприятий в сфере спорта, молодежной политики и патриотического воспитания граждан Ирбитского МО</t>
  </si>
  <si>
    <t>11.4</t>
  </si>
  <si>
    <t>Обеспечение деятельности Управления культуры Ирбитского МО</t>
  </si>
  <si>
    <t>Обеспечение деятельности МКУ "ФМЦ"</t>
  </si>
  <si>
    <t>Ремонт помещения в п.Зайково по ул.Кирова 17, для создания клуба по интересам  им. ГСС Речкалова Г.А.</t>
  </si>
  <si>
    <t>11.4.1</t>
  </si>
  <si>
    <t>11.4.2</t>
  </si>
  <si>
    <t>Противопожарная пропаганда через средства массовой информации</t>
  </si>
  <si>
    <t>Приобретение  памяток населению на противопожарную тематику, обучение населения и специалистов</t>
  </si>
  <si>
    <t>Оборудование  подъездов с площадками (пирсами) с твердым покрытием для установки пожарных  автомобилей и забора воды</t>
  </si>
  <si>
    <t>Текущий ремонт подъездов с площадками (пирсами) с твердым покрытием для установки пожарных  автомобилей и забора воды</t>
  </si>
  <si>
    <t xml:space="preserve">Отдел ГО и ЧС администрации Ирбитского МО </t>
  </si>
  <si>
    <t>Обеспечение функционирования первичных средств пожаротушения</t>
  </si>
  <si>
    <t>12.1.6</t>
  </si>
  <si>
    <t>12.1.7</t>
  </si>
  <si>
    <t>12.1.8</t>
  </si>
  <si>
    <t>Проведение аварийно-восстановительных работ по ликвидации чрезвычайных ситуаций природного и техногенного характера</t>
  </si>
  <si>
    <t>Приобретение систем оповещения населения об опасностях, возникающих при ведении боевых действий или вследствие этих действий</t>
  </si>
  <si>
    <t>Закупка средств радиационной, химической и биологической разведки и контроля</t>
  </si>
  <si>
    <t>Проведение сезонных мероприятий, по предупреждению чрезвычайных ситуаций природного и техногенного характера</t>
  </si>
  <si>
    <t>Оборудование передвижного пункта управления для работы в особый период и при ЧС, приобретение орг. техники, радиостанций</t>
  </si>
  <si>
    <t>Размещение в СМИ материалов по подготовке и обучению населения способам защиты от опасностей, при возникновении чрезвычайных ситуаций природного и техногенного характера, по выполнению мероприятий по гражданской обороне</t>
  </si>
  <si>
    <t>Приобретение методической литературы, стендов, пособий и наглядной агитации по вопросам ГО и ЧС</t>
  </si>
  <si>
    <t>12.2.2</t>
  </si>
  <si>
    <t>12.2.3</t>
  </si>
  <si>
    <t>12.2.4</t>
  </si>
  <si>
    <t>12.2.5</t>
  </si>
  <si>
    <t>12.2.6</t>
  </si>
  <si>
    <t>12.2.7</t>
  </si>
  <si>
    <t>12.2.8</t>
  </si>
  <si>
    <t>Проведение предпаводковых мероприятий по обработке  и очистка головной части водосброса ГТС</t>
  </si>
  <si>
    <t>Проведение послепаводкового обследования ГТС</t>
  </si>
  <si>
    <t>Поддержание в работоспособном состоянии, устранение повреждений и проведение текущих ремонтов гидротехнических сооружений после прохождения паводка</t>
  </si>
  <si>
    <t>Страхование ГТС</t>
  </si>
  <si>
    <t>12.3.1</t>
  </si>
  <si>
    <t>12.3.2</t>
  </si>
  <si>
    <t>12.3.3</t>
  </si>
  <si>
    <t>12.3.4</t>
  </si>
  <si>
    <t>Профилактика терроризма и экстремизма</t>
  </si>
  <si>
    <t>Пропаганда в средствах массовой информации о деятельности муниципальных общественных организаций по противодействию экстремизму</t>
  </si>
  <si>
    <t>Приобретение, изготовление памяток, буклетов, листовок по действиям населения по предотвращению, при  угрозе и совершении террористического акта</t>
  </si>
  <si>
    <t>Установка видеокамер в местах массового пребывания граждан</t>
  </si>
  <si>
    <t>12.4.3</t>
  </si>
  <si>
    <t>12.4.4</t>
  </si>
  <si>
    <t>12.4.5</t>
  </si>
  <si>
    <t>Поощрение членов добровольных народных дружин за обеспечение общественного порядка при проведении мероприятий с массовым пребыванием граждан</t>
  </si>
  <si>
    <t>Информирование граждан о деятельности правоохранительных органов и добровольных формирований</t>
  </si>
  <si>
    <t>12.5.2</t>
  </si>
  <si>
    <t>Повышение эффективности управления муниципальными финансами Ирбитского МО</t>
  </si>
  <si>
    <t>2.2</t>
  </si>
  <si>
    <t>Обеспечение реализации мероприятий</t>
  </si>
  <si>
    <t>Разработка проекта планировки и проекта межевания северо-восточной части территории поселка Зайково   (72,0 га)</t>
  </si>
  <si>
    <t xml:space="preserve">Разработка карты (плана) объекта землеустройства - границ населенного пункта поселка Пионерский </t>
  </si>
  <si>
    <t xml:space="preserve">Модернизация уличного освещения территориальных администрации Ирбитского МО с использование энергоэффективных источников света, в т.ч. </t>
  </si>
  <si>
    <t xml:space="preserve">Организация санитарной очистки водоохранных зон поверх-ностных водных объектов на территории Ирбитского МО  </t>
  </si>
  <si>
    <t>Обеспечение мероприятий по гражданской обороне, предупреждению и ликвидации чрезвычайных ситуаций природного и  техногенного характера  на территории Ирбитского муниципального образования, в том числе</t>
  </si>
  <si>
    <t>Содержание дорожной сети в насел. пунктах Ирбитского МО</t>
  </si>
  <si>
    <t>Освещение  дорожной сети в насел. пунктах Ирбитского МО</t>
  </si>
  <si>
    <t>Объем финансирования, всего (тыс. руб.) ПЛАН</t>
  </si>
  <si>
    <t>Объем финансирования, всего (тыс. руб.) ФАКТ</t>
  </si>
  <si>
    <t>Причины отклонения от плана</t>
  </si>
  <si>
    <t>д. Кириллова</t>
  </si>
  <si>
    <t>с учетом утвержденных генеральных планов: с. Килачевское, с. Черновское, п. Зайково, р.п. Пионерский, д. Бердюгина, а также в части отражения линейных объектов транспортной инфраструктуры регионального значения</t>
  </si>
  <si>
    <t>Разработка проекта планировки и проекта межевания юго-западной территории деревни Бердюгина   (40,0 га)</t>
  </si>
  <si>
    <t>Разработка проекта планировки и проекта межевания юго-западной части территории деревни Фомина</t>
  </si>
  <si>
    <t>Выполнение кадастровых работ в связи с разделом земельных участков: 66:11:0109003:444, 66:11:0000000:400, 66:11:1801005:82 - для включения в границы р.п. Пионерский</t>
  </si>
  <si>
    <t>Выполнение кадастровых работ в связи с разделом земельных участков: 66:11:1801001:667, 66:11:1801001:606, 66:11:0108004:479 - для включения в границы р.п. Пионерский</t>
  </si>
  <si>
    <t>д. Фомина</t>
  </si>
  <si>
    <t>Изменения внесены решением Думы Ирбитского МО от  29.09.2015г. № 464 и от 23.12.2015г. № 495</t>
  </si>
  <si>
    <t xml:space="preserve">Отклонение от плана за счет увеличения вложения в строительство собственных средств граждан, в том числе молодыми семьями </t>
  </si>
  <si>
    <t>Увеличение ассигнований в связи с увеличением затрат по капитальным ремонтам СДК</t>
  </si>
  <si>
    <t>Финансирование из областного бюджета в соответствием с Соглашением, уменьшение ОБ на основании Постановления Правительства.</t>
  </si>
  <si>
    <t>Ремонт помещения по ул. Советская, 100</t>
  </si>
  <si>
    <t>40,0тыс. руб. передвинуто на приобретение пособия</t>
  </si>
  <si>
    <t>40,0 тыс. руб. передвинуто с разработки печатной продукции</t>
  </si>
  <si>
    <t>Экономия в связи с проведением эл. аукциона на сумму 400,3 тыс. руб.</t>
  </si>
  <si>
    <t>Экономия в связи с проведением эл. аукциона на сумму 204,6 тыс. руб.</t>
  </si>
  <si>
    <t>По софинансированию из областного бюджета по программе Энергосбережение приобретена  котельная, сумма увеличена в связи с экономией аукциона по строительству газовой котельной п. Зайково</t>
  </si>
  <si>
    <t>Сумма 100,0 тыс. руб. снята в связи с отсутствием экспетризы</t>
  </si>
  <si>
    <t>Экономия в связи с проведением эл. аукциона на сумму 340,6 тыс. руб.</t>
  </si>
  <si>
    <t>Добавлено в сумме 5461,5 тыс. руб., на согласовании заявки в РЭК Свердловской области</t>
  </si>
  <si>
    <t>Снята сумма 300,0 тыс. руб, в связи с отсутствием заявок</t>
  </si>
  <si>
    <t>Экономия в связи с проведением эл. аукциона на сумму 507,5 тыс. руб.</t>
  </si>
  <si>
    <t>Сумма 876,3 тыс. руб. снята в связи с отсутствием заявок</t>
  </si>
  <si>
    <t>Экономия в сумме 2613,2 тыс. руб. в связи с фактическим начислением по муниципальным помещениям.</t>
  </si>
  <si>
    <t xml:space="preserve">Снята сумма 100,0 тыс. руб, в связи с отсутствием экспертизы </t>
  </si>
  <si>
    <t>Дополнительно выделено из областного бюджета</t>
  </si>
  <si>
    <t>Экономия в связи с проведением эл. аукциона на сумму 45,5 тыс. руб.</t>
  </si>
  <si>
    <t>Не освоено, в связи с отсутствием софинансирования из областного бюджета</t>
  </si>
  <si>
    <t>Дополнительно выделено 2,0 тыс. руб.</t>
  </si>
  <si>
    <t>Зайковская  территориальная администрация</t>
  </si>
  <si>
    <t>экономия в сумме 1203,3 тыс. руб., в связи с проведением закупок.</t>
  </si>
  <si>
    <t>Дополнительно увеличена сумма на 1429,2 тыс. руб.</t>
  </si>
  <si>
    <t>Дополнительно увеличена сумма на 379,0 тыс. руб.</t>
  </si>
  <si>
    <t>Экономия в сумме 8,0 тыс. руб., согласно фактических заявок</t>
  </si>
  <si>
    <t>экономия в сумме 18,8 тыс. руб.</t>
  </si>
  <si>
    <t>Приобретение 2-х автономных бункерных котлов для теплоснабжения д. Новгородова Ирбитского района</t>
  </si>
  <si>
    <t>Приобретение оборудования для капитального ремонта водонапорных башен в п. Зайково</t>
  </si>
  <si>
    <t xml:space="preserve">В связи с экономией от аукционов включено дополнительно мероприятие </t>
  </si>
  <si>
    <t>Текущий ремонт тепловой сети в д. Речкалова</t>
  </si>
  <si>
    <t>Приобретение материалов для капитального ремонта тепловых сетей от котельной № 9 в п. Зайково</t>
  </si>
  <si>
    <t>Актуализация схемы теплоснабжения Ирбитского МО на период с 2014 по 2029 год</t>
  </si>
  <si>
    <t>Разработка программы комплексного развития Ирбитского МО на период с 2015 по 2030 год</t>
  </si>
  <si>
    <t>Разработка технического задания и разработка конкурсной документации на право заключения концессионного соглашения на объекты теплоснабжения Ирбитского МО</t>
  </si>
  <si>
    <t>По программе энергосбережение выделено из областного бюджета 21312,1 тыс. руб., из местного бюджета 700,3 тыс. руб, остаток суммы 1553,5 тыс. руб.перенесен на 2016 год</t>
  </si>
  <si>
    <t>Приобретение консольно-моноблочных насосов в котельные Ирбитского МО</t>
  </si>
  <si>
    <t>Установка автономного бункерного котла с Ницинское</t>
  </si>
  <si>
    <t>Технологическое присоединение к электрическим сетям блочной газовой котельной с. Килачевское</t>
  </si>
  <si>
    <t>Технологическое присоединение к электрическим сетям с. Черновское</t>
  </si>
  <si>
    <t>Приобретение измерительных приборов для считывания показаний с приборов учета тепловой энергии</t>
  </si>
  <si>
    <t>Капитальный ремонт подъезда дома № 31 ул. Юбилейная, с. Пьянково</t>
  </si>
  <si>
    <t>Подготовка технического заключения жилого помещения</t>
  </si>
  <si>
    <t>Снята сумма 150,0 тыс. руб, в связи с отсутствием заявок и передвинута в сумме 102,7 тыс. руб. на подготовку тех. заключения жилого помещения</t>
  </si>
  <si>
    <t>Бердюгинская территориальная администрация</t>
  </si>
  <si>
    <t>дополнительно включено мероприятие</t>
  </si>
  <si>
    <t>Дубская территориальная администрация</t>
  </si>
  <si>
    <t>Знаменская территориальная администрация</t>
  </si>
  <si>
    <t>Ключевская территориальная администрация</t>
  </si>
  <si>
    <t>Ницинская территориальная администрация</t>
  </si>
  <si>
    <t>Осинцевская территориальная администрация</t>
  </si>
  <si>
    <t>Пьянковская территориальная администрация</t>
  </si>
  <si>
    <t>Речкаловская территориальная администрация</t>
  </si>
  <si>
    <t>Фоминская территориальная администрация</t>
  </si>
  <si>
    <t>Харловская территориальная администрация</t>
  </si>
  <si>
    <t>Черновская территориальная администрация</t>
  </si>
  <si>
    <t>Администрация Ирбитского МО</t>
  </si>
  <si>
    <t>Передвинуто 150,1 тыс. руб. для т/а</t>
  </si>
  <si>
    <t>6.1. Отчет по выполнению плана мероприятий на 2015 год по реализации программы социально-экономического развития Ирбитского муниципального  образования на 2014-2016 годы</t>
  </si>
  <si>
    <t>Создание обелиска Победы в п. Пионерский , в том числе на разработку ПСД и экспертиза, благоустройство прилегающей территориии</t>
  </si>
  <si>
    <t>Обеспечение мероприятия по строительству  и содержанию банеров, в т.ч. ПСД и экспертиза</t>
  </si>
  <si>
    <t>Экономия по результатам аукциона</t>
  </si>
  <si>
    <t>Работы в процессе выполнения</t>
  </si>
  <si>
    <t>Отсутствие потребности</t>
  </si>
  <si>
    <t>Игровой комплекс установлен, финансирование перенесено на 2016год</t>
  </si>
  <si>
    <t>главный специалист по делам молодёжи и спорта администрации Ирбитского МО</t>
  </si>
  <si>
    <t>Отдел экономики и труда  администрации Ирбитского МО</t>
  </si>
  <si>
    <t>Главный специалист по жилищным вопросам администрации Ирбитского МО</t>
  </si>
  <si>
    <t>Главный специалист по строительству администрации Ирбитского МО</t>
  </si>
  <si>
    <t>Произведено финансирование по факту предоставленных документов, в связи с чем произошла экономия на сумму 121,5 тыс. руб.</t>
  </si>
  <si>
    <t>Источник из резервного фонда , в связи с проведенным эл. аукционом произведена экономия на сумму 2711,1 тыс. руб.</t>
  </si>
  <si>
    <t>Произведено финансирование по факту предоставленных документов, в связи с чем произошла экономия</t>
  </si>
  <si>
    <t>4.1.6</t>
  </si>
  <si>
    <t>Экспертиза асфальтобетона</t>
  </si>
  <si>
    <t>Возникла необходимость в проведении экспертизы</t>
  </si>
  <si>
    <t>Экономия от аукциона</t>
  </si>
  <si>
    <t>учтены  субсидии 2015г и остатки субсидии 2014г</t>
  </si>
  <si>
    <t>Средства местного бюджета передвигали между мероприятиями по необходимости. Средства областного бюджета на зарплату были запланированы не в полном объеме (96%), поэтому в конце года появилась необходимость в областных средствах.</t>
  </si>
  <si>
    <t>Запланированные средства из местного бюджета передвинули на обеспечение мероприятий по пожарной безопасности (монтаж кнопки "Пожар") и на услугу "Присмотр и уход". В конце года появилась потребность в областных средствах (не хватало на зарплату)</t>
  </si>
  <si>
    <t>Из-за отсутсвия финансирования в конце 2015 года образовалась кредиторская задолженность на начало 2016 года</t>
  </si>
  <si>
    <t>Передвинули средства местного бюджета на монтаж кнопки "Пожар"</t>
  </si>
  <si>
    <t>Были передвинуты средства местного бюджета с другого мероприятия, т.к. 2 дошкольных учреждения (Зайковский д.с. №1 и д.с. Жар птица) поздно прошли лицензирование по услуге "Присмотр и уход". Финансирование планировалось на одну услугу "Реализация дошкольного образования".</t>
  </si>
  <si>
    <t>Была необходимость заключить дополнительные контракты.</t>
  </si>
  <si>
    <t>Средства местного бюджета передвигали на другие мероприятия.</t>
  </si>
  <si>
    <t>По областному бюджету произошла экономия за счет проведения конкурентных процедур (аукционов). Сэкономленные средства передвигали на зарплату в школы и детские сады. Из федерального бюджета выделены средства на реализацию программы "Доступная среда" в Горкинской СОШ.</t>
  </si>
  <si>
    <t>Экономия по питанию, за счет проведения конкурентных процедур и за счет  пропусков детей по болезни.</t>
  </si>
  <si>
    <t>Экономия по перевозке детей, за счет проведения конкурентных процедур и за счет  пропусков детей по болезни.</t>
  </si>
  <si>
    <t>Экономия произошла за счет проведения аукциона. Сэкономленные средства передвигали на зарплату.</t>
  </si>
  <si>
    <t>Изначально ошибочно выделены средства, капремонт не планировался в данной школе. Был проведен текущий ремонт.</t>
  </si>
  <si>
    <t>Плановую цифру ставили минимальную. Потом возникла необходимость заключить контракт на большую сумму. Плюс были выделены средства из областного бюджета на установку ГЛОНАСС.</t>
  </si>
  <si>
    <t>Были заключены контракты на большую сумму, чем планировалось. Возникла необходимость установить камеры видеонаблюдения, чтобы обеспечить большую безопасность обучающихся.</t>
  </si>
  <si>
    <t>Средства передвигали с одного мероприятия на другое по необходимости.</t>
  </si>
  <si>
    <t>Передвигали средства местного бюджета по необходимости на организацию отдыха.</t>
  </si>
  <si>
    <t>Передвигали средства местного бюджета по необходимости с дополнительного образования.</t>
  </si>
  <si>
    <t>Возникла необходимость в приобретении звукового оборудования в зал и заглушки на ЕГЭ.</t>
  </si>
  <si>
    <t>Затрачено больше средств, т.к. в мероприятиях принимали участие большее количество человек.</t>
  </si>
  <si>
    <t>После проведения открытого конкурса, заключен Муниципальный контракт на 165.0 т.р.</t>
  </si>
  <si>
    <t>После проведения открытого конкурса, заключен Муниципальный контракт на 168.0 т.р.</t>
  </si>
  <si>
    <t>Муниципальный контрак заключен в 2014г., работы сданы в 2015г., поэтому оплата производилась в 2015г.</t>
  </si>
  <si>
    <t>После проведения открытого конкурса, заключен Муниципальный контракт на 589.0 т.р.</t>
  </si>
  <si>
    <t xml:space="preserve">Заложены 2326.4 тыс.руб. из Областного бюджета, Муниципального бюджета сняли, работы не проводилься так как не было утвержденного генерального плана д. Фомина, утверждение планируется 27.01.2016г. </t>
  </si>
  <si>
    <t xml:space="preserve">Заключен Муниципальный контракт на 145 тыс.руб., оплата будет произведена после выполнения работ в 2016 году </t>
  </si>
  <si>
    <t>Конкурс признан несостоявшимся, финансирование сняли</t>
  </si>
  <si>
    <t>После запроса по обоснованию цены, заключен Договор на 70.0 т.р. с единственным поставщиком</t>
  </si>
  <si>
    <t>Работы были проведены для "Разработки карты (плана) объекта землеустройства - границ населенного пункта поселка Пионерский", после проведения открытых конкурсов, на сэкономленные средства заключен Договор с единственным поставщиком</t>
  </si>
  <si>
    <t>не реализованы, в связи с согласованием плана развития АПК "Безопасный город" в ГУ МЧС в ноябре, в рамках которого указаны места уставки систем оповещения С-400</t>
  </si>
  <si>
    <t>Не реализованы укомплектования ЕДДС Ирбитского МО прибором ЭКО-1, за счет своих ресурсов</t>
  </si>
  <si>
    <t>Не реализзованы в виду отсутствия ЧС, соедства направлены на др МП</t>
  </si>
  <si>
    <t>Средства не реализованы в виду допущенной ошибке в подготовке конкурсной документации, средства переведены на др МП</t>
  </si>
  <si>
    <t>Не реализованы в виду отсутствия необходимости в период паводка, средства переведены на ремонт ГТС в д. М.Речкалова</t>
  </si>
  <si>
    <t>Не реализованы в виду недостаточного количества средств, для технического обследования 1 объекта. Средства переведены на др МП</t>
  </si>
  <si>
    <t>Оставшиеся средства переведены на др МП</t>
  </si>
  <si>
    <t>Не реализованы в виду отсутсвия Дружины</t>
  </si>
  <si>
    <t xml:space="preserve">После проведения открытых конкурсов, на сэкономленные средства заключен Муниципальный контракт </t>
  </si>
  <si>
    <t>3.6</t>
  </si>
  <si>
    <t>5.1.6</t>
  </si>
  <si>
    <t>5.1.7</t>
  </si>
  <si>
    <t>5.1.8</t>
  </si>
  <si>
    <t>5.1.9</t>
  </si>
  <si>
    <t>5.1.10</t>
  </si>
  <si>
    <t>5.1.11</t>
  </si>
  <si>
    <t>5.1.12</t>
  </si>
  <si>
    <t>5.2.5</t>
  </si>
  <si>
    <t>5.2.6</t>
  </si>
  <si>
    <t>5.2.7</t>
  </si>
  <si>
    <t>5.2.8</t>
  </si>
  <si>
    <t>5.2.9</t>
  </si>
  <si>
    <t>5.3.6</t>
  </si>
  <si>
    <t>5.3.7</t>
  </si>
  <si>
    <t>Организация выполнения работ по обустройству, буртованию существующих свалок твердых бытовых отходов, выявлению,  и ликвидации мест несанкционированного размещения отходов на территории Ирбитского МО в т.ч.:</t>
  </si>
  <si>
    <t>8.10</t>
  </si>
  <si>
    <t>8.11</t>
  </si>
  <si>
    <t xml:space="preserve"> Средства пошли на зарплату в школы и детские сады, т.к. были заплани рованы не в полном объеме (96%). </t>
  </si>
  <si>
    <t xml:space="preserve"> Не освоены в связи с недостат. запланир ден средств. Для строительства пирса необходимо более 900т.р. В связи с необходиомстью проведения изыскательских работ по пробе грунта. Средства переведены на другую МП</t>
  </si>
  <si>
    <t>Не освоены в связи с несвоевременной подготовкой документации. Памятки распечатывались своими силами.</t>
  </si>
  <si>
    <t>Не освоены в связи с несвоевременной подготовкой документации. Памятки распечатывались своими силами…</t>
  </si>
  <si>
    <t>Мероприятие не реализовано в виду отсутсвия чрезвычайной ситуации, средства переведены на др МП</t>
  </si>
  <si>
    <t>Средства не освоены в полном объеме в виду отсутсвия провести опашку, средства переведены на др МП</t>
  </si>
  <si>
    <t>Не освоены в виду отсутствия необходимости в период паводка, средства переведены на ремонт ГТС в д. М.Речкалова</t>
  </si>
  <si>
    <t>Не освоены в связи с недостат запланир ден средств, для ремонта пирса п. Зайково необходимо 480т.р. Средства переведены на др МП</t>
  </si>
  <si>
    <t>Денежные средства направлены дополнительно с других мероприятий</t>
  </si>
  <si>
    <t>Оплачено ОАО "Ирбитский молочный завод"</t>
  </si>
  <si>
    <t>Произведена передвижка средств на приобретение модулей раздельного сбора отходов</t>
  </si>
  <si>
    <t>Аукционное мероприятие проведено дважды, в связи с отсутствием заявок аукцион не состоялся.</t>
  </si>
  <si>
    <t>Переходящий объект 2015-2016г.(остаток в освоении на 2016г. 888,22898 тыс. руб.)</t>
  </si>
  <si>
    <t>Строительство выполнено по объекту: "Газоснабжение жилых домов п.Пионерский пер.Мелиораторов" с экономией по результатам аукциона. По остальным объектам газификации п.Пионерский не были выделены бюджетные средства Свердловской области.</t>
  </si>
  <si>
    <t>Уменьшение в связи с уменьшением нормативных затрат по выполнению муниципального задания в МБУ ЦБС,; денежные средства направлены на капитальные ремонты СДК</t>
  </si>
  <si>
    <t>№ п/п</t>
  </si>
  <si>
    <t>Наименование этапа или мероприятия</t>
  </si>
  <si>
    <t>Ответственные исполнители</t>
  </si>
  <si>
    <t>всего</t>
  </si>
  <si>
    <t>федеральный бюджет</t>
  </si>
  <si>
    <t>областной бюджет</t>
  </si>
  <si>
    <t>местный бюджет</t>
  </si>
  <si>
    <t>внебюджетные фонды</t>
  </si>
  <si>
    <t>Экономика</t>
  </si>
  <si>
    <t>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</si>
  <si>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Поддержка организаций и малых форм хозяйствования агропромышленного комплекса Ирбитского района</t>
  </si>
  <si>
    <t>Землеустройство</t>
  </si>
  <si>
    <t>Создание системы кадастра недвижимости на территории Ирбитского муниципального образования</t>
  </si>
  <si>
    <t>Комитет по управлению муниципальным имуществом Ирбитского МО</t>
  </si>
  <si>
    <t>Градостроительство</t>
  </si>
  <si>
    <t>Отдел архитектуры и градостроительства администрации Ирбитского МО</t>
  </si>
  <si>
    <t>Жилищно-коммунальное хозяйство</t>
  </si>
  <si>
    <t>Развитие газификации в Ирбитском муниципальном образовании</t>
  </si>
  <si>
    <t>Приобретение (строительство) жилья для граждан, проживающих в Ирбитском муниципальном образовании и нуждающихся в улучшении жилищных условий</t>
  </si>
  <si>
    <t>Образование</t>
  </si>
  <si>
    <t>Развитие системы дополнительного образования, отдыха и оздоровления детей в Ирбитском МО</t>
  </si>
  <si>
    <t>Управление образования Ирбитского МО</t>
  </si>
  <si>
    <t>Культура</t>
  </si>
  <si>
    <t>Развитие библиотечного дела</t>
  </si>
  <si>
    <t>Управление культуры Ирбитского МО</t>
  </si>
  <si>
    <t>Общественная безопасность</t>
  </si>
  <si>
    <t>Обеспечение безопасности на водных объектах</t>
  </si>
  <si>
    <t>Всего:</t>
  </si>
  <si>
    <t>Выполнение работ по внесению изменений в генеральный план городского округа Ирбитского муниципального образования:</t>
  </si>
  <si>
    <t>Формирование земельных участков  с разрешенным использованием - для индивидуального жилищного строительства</t>
  </si>
  <si>
    <t>Ремонт территорий многоквартирных домов, проездов к дворовым территориям многоквартирных домов</t>
  </si>
  <si>
    <t>Развитие и обеспечение сохранности автомобильных дорог общего пользования местного значения Ирбитского муниципального образования, в том числе:</t>
  </si>
  <si>
    <t>Повышение безопасности дорожного движения на территории Ирбитского муниципального образования, в том  числе:</t>
  </si>
  <si>
    <t>с. Ницинское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</si>
  <si>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</t>
  </si>
  <si>
    <t>Повышение качества условий проживания населения Ирбитского МО, в том числе</t>
  </si>
  <si>
    <t>Энергосбережение и повышение энергетической эффективности Ирбитского МО, в том числе</t>
  </si>
  <si>
    <t>Развитие и модернизация систем коммунальной инфраструктуры теплоснабжения, водоснабжения и водоотведения Ирбитского МО, в том числе</t>
  </si>
  <si>
    <t xml:space="preserve">Разработка ПСД на полигоны ТБО и прохождение государственной экспертизы </t>
  </si>
  <si>
    <t>экономия в сумме 145,6 тыс. руб.</t>
  </si>
  <si>
    <t>Экономия в связи с проведением аукциона на сумму 264,8 тыс. руб.</t>
  </si>
  <si>
    <t>Обеспечение рационального и безопасного природопользования на территории Ирбитского муниципального образования, в том числе:</t>
  </si>
  <si>
    <t>Разработка ПСД на строительство сооружений биологической очистки сточных вод п. Зайково</t>
  </si>
  <si>
    <t>Организация сбора, транспортировки и утилизации отходов ртуть содержащих ламп от населения Ирбитского МО</t>
  </si>
  <si>
    <t>Изготовление контейнерных площадок для раздельного сбора твердых бытовых отходов</t>
  </si>
  <si>
    <t xml:space="preserve">Исследование качества воды в источниках нецентрализованного водоснабжения </t>
  </si>
  <si>
    <t>Обеспечение бытовыми услугами (бани) населения Ирбитского МО</t>
  </si>
  <si>
    <t>Освещение мест отдыха (парки, скверы) в населенных пунктах Ирбитского МО</t>
  </si>
  <si>
    <t>Организация мероприятий по проведению капитальных ремонтов зданий и помещений муниципальных общеобразовательных организаций:</t>
  </si>
  <si>
    <t>Знаменская СОШ - ремонт крыши</t>
  </si>
  <si>
    <t>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 в муниципальные общеобразовательные учреждения:</t>
  </si>
  <si>
    <t>Развитие культурно-досуговой сферы, в том числе:</t>
  </si>
  <si>
    <t>Обеспечение мероприятий по укреплению и развитию материально - технической базы учреждений культуры</t>
  </si>
  <si>
    <t>Обеспечение мероприятий по укреплению и развитию материально - технической базы муниципальных учреждений культуры дополнительного образования</t>
  </si>
  <si>
    <t>Оснащение и обслуживание территорий первичными средствами тушения пожаров и противопожарным инвентарем</t>
  </si>
  <si>
    <t>Обеспечение первичных мер пожарной безопасности на территории Ирбитского муниципального образования, в том числе</t>
  </si>
  <si>
    <t>Создание вокруг населенных пунктов противопожарных минерализованных защитных полос</t>
  </si>
  <si>
    <t>Субсидия на поддержку добровольной пожарной охраны</t>
  </si>
  <si>
    <t xml:space="preserve">Обеспечение деятельности ЕДДС </t>
  </si>
  <si>
    <t>Установка видеокамер в местах массового пребывания граждан на объектах образования</t>
  </si>
  <si>
    <t>Установка видеокамер в местах массового пребывания граждан на объектах культуры</t>
  </si>
  <si>
    <t>Развитие системы общего образования в Ирбитском МО, в том числе:</t>
  </si>
  <si>
    <t>Гаевский сельский Дом культуры</t>
  </si>
  <si>
    <t>Килачевский сельский Дом культуры</t>
  </si>
  <si>
    <t>Зайковский сельский Дом культуры</t>
  </si>
  <si>
    <t>Знаменский сельский Дом культуры</t>
  </si>
  <si>
    <t>Чернорицкий сельский Дом культуры</t>
  </si>
  <si>
    <t>Осинцевский сельский Дом культуры</t>
  </si>
  <si>
    <t>Ницинский сельский Дом культуры</t>
  </si>
  <si>
    <t>Черновский сельский Дом культуры</t>
  </si>
  <si>
    <t>Зайковская детская музыкальная школа</t>
  </si>
  <si>
    <t>Гаевская библиотека</t>
  </si>
  <si>
    <t>Пьянковская библиотека</t>
  </si>
  <si>
    <t>МАУ КЦ им. Г.А. Речкалова</t>
  </si>
  <si>
    <t>МБУ ЦКС</t>
  </si>
  <si>
    <t>Увеличение ассигнований в связи с передачей штатных единиц  от МБУ ЦБС, МАУ КЦ им. Г.А. Речкалова, МАУ КЦ Парад</t>
  </si>
  <si>
    <t>Ремонт зданий и помещений, в которых размещаются муниципальные учреждения культуры, в т.ч.</t>
  </si>
  <si>
    <t>Увеличение ассигнований в связи с экономией по другим мероприятиям и необходимостью проведения  ремонтов СДК</t>
  </si>
  <si>
    <t>Развитие образования в сфере культуры, в том числе:</t>
  </si>
  <si>
    <t>Профилактика правонарушений, обеспечение деятельности добровольных народных дружин, в том числе: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</si>
  <si>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</si>
  <si>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</si>
  <si>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</si>
  <si>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</si>
  <si>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</si>
  <si>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</si>
  <si>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</si>
  <si>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</si>
  <si>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</si>
  <si>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</si>
  <si>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Дорожное хозяйство</t>
  </si>
  <si>
    <t>4.1</t>
  </si>
  <si>
    <t>4.1.1</t>
  </si>
  <si>
    <t>4.1.2</t>
  </si>
  <si>
    <t>4.1.3</t>
  </si>
  <si>
    <t>4.1.4</t>
  </si>
  <si>
    <t>4.1.5</t>
  </si>
  <si>
    <t>4.2.1</t>
  </si>
  <si>
    <t>4.2.2</t>
  </si>
  <si>
    <t>4.2.4</t>
  </si>
  <si>
    <t>4.2.5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</si>
  <si>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</si>
  <si>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</si>
  <si>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</si>
  <si>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</si>
  <si>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</si>
  <si>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</si>
  <si>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</si>
  <si>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</si>
  <si>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</si>
  <si>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5.3</t>
  </si>
  <si>
    <t>5.3.1</t>
  </si>
  <si>
    <t>7.1</t>
  </si>
  <si>
    <t>п. Спутник, ул. Цветочная, ул. Байкаловская</t>
  </si>
  <si>
    <t>6.1</t>
  </si>
  <si>
    <t>7.</t>
  </si>
  <si>
    <t>Экология</t>
  </si>
  <si>
    <t>7.1.1</t>
  </si>
  <si>
    <t>7.1.2</t>
  </si>
  <si>
    <t>Газификация</t>
  </si>
  <si>
    <t xml:space="preserve">Восстановление и развитие объектов внешнего благоустройства </t>
  </si>
  <si>
    <t>8</t>
  </si>
  <si>
    <t>9</t>
  </si>
  <si>
    <t>Молодежная политика, спорт и патриотическое воспитание</t>
  </si>
  <si>
    <t>10</t>
  </si>
  <si>
    <t>11</t>
  </si>
  <si>
    <t>12</t>
  </si>
  <si>
    <t>7.1.3</t>
  </si>
  <si>
    <t>7.1.4</t>
  </si>
  <si>
    <t>7.1.5</t>
  </si>
  <si>
    <t>7.1.6</t>
  </si>
  <si>
    <t>8.1</t>
  </si>
  <si>
    <t>8.2</t>
  </si>
  <si>
    <t>8.3</t>
  </si>
  <si>
    <t>10.1</t>
  </si>
  <si>
    <t>10.1.1</t>
  </si>
  <si>
    <t>10.1.2</t>
  </si>
  <si>
    <t>10.2</t>
  </si>
  <si>
    <t>10.2.1</t>
  </si>
  <si>
    <t>10.3</t>
  </si>
  <si>
    <t>10.3.1</t>
  </si>
  <si>
    <t>11.1</t>
  </si>
  <si>
    <t>11.1.1</t>
  </si>
  <si>
    <t>11.2</t>
  </si>
  <si>
    <t>11.2.1</t>
  </si>
  <si>
    <t>11.3</t>
  </si>
  <si>
    <t>12.1</t>
  </si>
  <si>
    <t>12.1.1</t>
  </si>
  <si>
    <t>12.1.2</t>
  </si>
  <si>
    <t>12.1.4</t>
  </si>
  <si>
    <t>12.1.3</t>
  </si>
  <si>
    <t>12.1.5</t>
  </si>
  <si>
    <t>12.2</t>
  </si>
  <si>
    <t>12.2.1</t>
  </si>
  <si>
    <t>12.3</t>
  </si>
  <si>
    <t>12.4</t>
  </si>
  <si>
    <t>12.4.1</t>
  </si>
  <si>
    <t>12.4.2</t>
  </si>
  <si>
    <t>12.5</t>
  </si>
  <si>
    <t>12.5.1</t>
  </si>
  <si>
    <t>6</t>
  </si>
  <si>
    <t>д. Гаева</t>
  </si>
  <si>
    <t>д.Дубская</t>
  </si>
  <si>
    <t>Внедрение информационной системы градостроительной деятельности (ИСОГД) Ирбитского муниципального образования</t>
  </si>
  <si>
    <t>п.Зайково по ул.Коммунистическая в  Ирбитского района от дома №80 до дома №134</t>
  </si>
  <si>
    <t xml:space="preserve"> д.Речкалова ул.Школьная от дома №4 до дома №16</t>
  </si>
  <si>
    <t xml:space="preserve"> п. Пионерский ул.Российская от дома №2а до дома №10 , ул Мира</t>
  </si>
  <si>
    <t xml:space="preserve"> д.Кирга ул.Пояркова  </t>
  </si>
  <si>
    <t>пос.Рябиновый ул.Нижняя пер.Березовый , разворотная площадка и карман автобусной остановки по ул.Кольцевая</t>
  </si>
  <si>
    <t>Разработка сметной документации, проведение проверки ее достоверности и ее экспертиза</t>
  </si>
  <si>
    <t>4.2</t>
  </si>
  <si>
    <t>Установка ограждений вдоль дорожной сети в населенных пунктах Ирбитского МО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</si>
  <si>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</t>
  </si>
  <si>
    <t>4.2.6</t>
  </si>
  <si>
    <t>4.2.7</t>
  </si>
  <si>
    <t>Приобретение блочной котельной на дровах с. Стриганское</t>
  </si>
  <si>
    <t xml:space="preserve">Экспертиза сметной документации 
на проведение работ по капитальному 
ремонту объектов коммунального комплекса </t>
  </si>
  <si>
    <t>5.1.5</t>
  </si>
  <si>
    <t>Оснащение  узлами учета энергоресурсов, потребляемых  бюджетными учреждениями</t>
  </si>
  <si>
    <t>Технологическое присоединение к электрическим сетям блочной газовой котельной по адресу: п. Зайково ул. Студенческая, 2</t>
  </si>
  <si>
    <t>Взносы  на проведение капитального ремонта общего имущества в многоквартирных домах в доле муниципального имущества</t>
  </si>
  <si>
    <t>Подготовка сведение по установленной форме путем выдачи информации из архива БТИ в  отношении МКД расположенных в Ирбитском МО</t>
  </si>
  <si>
    <t xml:space="preserve">Экспертиза проектно-сметной документации </t>
  </si>
  <si>
    <t xml:space="preserve">Услуги по подготовке отчета, содержащего сведения о размере суммы платежей потребителей за коммунальные услуги (базовый период и текущий период) </t>
  </si>
  <si>
    <t>5.3.2</t>
  </si>
  <si>
    <t>5.3.4</t>
  </si>
  <si>
    <t>5.3.3</t>
  </si>
  <si>
    <t>5.3.5</t>
  </si>
  <si>
    <t xml:space="preserve"> п. Пионерский газоснабжение жилых домов по ул. Молодёжная, Раздольная,  Майская, Полевая, пер. Зелёный, пер. Радужный ул. Мира, Строителей, Ожиганова, Мелиораторов, Молодежная </t>
  </si>
  <si>
    <t xml:space="preserve">д.  Фомина газоснабжение жилых домов по ул. Советская, 60-лет Октября,  Береговая, Гагарина,  Раздольная в  </t>
  </si>
  <si>
    <t>Строительство блочной газовой котельной по адресу п.Зайково ул.Студенческая 2</t>
  </si>
  <si>
    <t>Проведение проверки достоверности и экспертиза проектной и сметной документации</t>
  </si>
  <si>
    <t>д.Речкалова</t>
  </si>
  <si>
    <t xml:space="preserve">д.Кекур газоснабжение жилых домов по ул. Пригородная и пер.Восточный </t>
  </si>
  <si>
    <t>Межпоселковый газопровод ГРС г.Ирбит- д.Дубская</t>
  </si>
  <si>
    <t>Межпоселковый газопровод ГРС с.Черновское- с.Знаменское</t>
  </si>
  <si>
    <t>6.1.1</t>
  </si>
  <si>
    <t>6.1.2</t>
  </si>
  <si>
    <t>6.1.3</t>
  </si>
  <si>
    <t>6.1.4</t>
  </si>
  <si>
    <t>Разработка схемы санитарной очистки с фактическим определением норм накопления твердых бытовых отходов на территории Ирбитского МО</t>
  </si>
  <si>
    <t>7.1.7</t>
  </si>
  <si>
    <t xml:space="preserve">Разработка проектов зон санитарной охраны источников централизованного хозяйственно-питьевого назначения  </t>
  </si>
  <si>
    <t xml:space="preserve">Организация санитарной очистки зон санитарной охраны источников нецентрализованного водоснабжения на территории Ирбитского МО  </t>
  </si>
  <si>
    <t>Организация и проведение  экологических акций на территории Ирбитского МО</t>
  </si>
  <si>
    <t>7.1.8</t>
  </si>
  <si>
    <t>7.1.9</t>
  </si>
  <si>
    <t>7.1.10</t>
  </si>
  <si>
    <t>7.1.11</t>
  </si>
  <si>
    <t>7.1.12</t>
  </si>
  <si>
    <t>п. Зайково, ул Ленина, 56,58</t>
  </si>
  <si>
    <t>с. Рудное, ул. Центральная, 25</t>
  </si>
  <si>
    <t>д. Бердюгина, ул. Советская, 9,11</t>
  </si>
  <si>
    <t>д.Дубская, ул. Юбилейная, 28,30,32</t>
  </si>
  <si>
    <t>с.Харловское, ул. Советская, 25</t>
  </si>
  <si>
    <t>с.Знаменское, ул. Советская, 6</t>
  </si>
  <si>
    <t>п.Рябиновый, ул. Центральная, 3,5</t>
  </si>
  <si>
    <t>д.Новгородова, ул. Школьная, 4,6,8</t>
  </si>
  <si>
    <t>Экспертиза проектно-сметной документации</t>
  </si>
  <si>
    <t>Разработка проектно-сметной документации по реконструкции детских площадок Ирбитского МО</t>
  </si>
  <si>
    <t>Гаевская  территориальная администрация</t>
  </si>
  <si>
    <t>Горкинская территориальная администрация</t>
  </si>
  <si>
    <t>Киргинская  территориальная администрация</t>
  </si>
  <si>
    <t>Организация и проведение конкурсов по благоустройству на территории Ирбитского МО</t>
  </si>
  <si>
    <t>8.4</t>
  </si>
  <si>
    <t>8.5</t>
  </si>
  <si>
    <t>8.6</t>
  </si>
  <si>
    <t>8.7</t>
  </si>
  <si>
    <t>Приобретение спец. техники для коммунального хозяйства (мусоровоз КАМАЗ 43253 440-7 (16куб.м.) машина НЖ)</t>
  </si>
  <si>
    <t>8.8</t>
  </si>
  <si>
    <t>8.9</t>
  </si>
  <si>
    <t>Организация предоставления дошкольного образования, создание условий для функционирования дошкольных образовательных организаций</t>
  </si>
  <si>
    <t>Обеспечение мероприятий по безопасности детей и работников общеобразовательных организаций во время их учебной и трудовой деятельности: пожарной, электрической, антитеррористической и технической, экологической безопасности и охрана труда</t>
  </si>
  <si>
    <t>Оплата коммунальных услуг</t>
  </si>
  <si>
    <t>Обеспечение предоставления услуг  по присмотру и уходу за детьми  в муниципальных дошкольных образовательных организациях</t>
  </si>
  <si>
    <t>Создание санитарно-гигиенических условий в муниципальных дошкольных образовательных организациях</t>
  </si>
  <si>
    <t>Организация и проведение оздоровительных и профилактических мероприятий в муниципальных дошкольных образовательных организациях по охране и укреплению здоровья детей и работников в муниципальных дошкольных образовательных организациях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</si>
  <si>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</si>
  <si>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</si>
  <si>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</si>
  <si>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</si>
  <si>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</si>
  <si>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</si>
  <si>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</si>
  <si>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</si>
  <si>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</si>
  <si>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9.3</t>
  </si>
  <si>
    <t>10.4</t>
  </si>
  <si>
    <t>Сохранение  и популяризация исторического наследия величайшего аса Дважды Героя Советского Союза Г.А.Речкалова</t>
  </si>
  <si>
    <t>13</t>
  </si>
  <si>
    <t>13.1</t>
  </si>
  <si>
    <t>Управление финансами</t>
  </si>
  <si>
    <t>Приобретение автобуса в Зайковскую  СОШ №1</t>
  </si>
  <si>
    <t>Развитие субъектов малого и среднего предпринимательства в Ирбитском муниципальном образовании</t>
  </si>
  <si>
    <t xml:space="preserve">Завершение реконструкции мостового перехода через реку Бобровка по ул. Дорожная в д. Ретнева </t>
  </si>
  <si>
    <t xml:space="preserve">Ремонт моста через р.Ляга в с.Стриганское </t>
  </si>
  <si>
    <t>Ремонт автомобильной дороги общего пользования местного значения, в том числе</t>
  </si>
  <si>
    <t xml:space="preserve">п.Лопатково, ул.Кирова </t>
  </si>
  <si>
    <t>Субсидии на возмещение недополученных доходов юридическим лицам и индивидуальным предпринимателям осуществляющим пассажирские перевозки по социально-значимым маршрутам Ирбитского МО</t>
  </si>
  <si>
    <t>4.2.3</t>
  </si>
  <si>
    <t>Разработка проекта дорожной сети Ирбитского МО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</si>
</sst>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view="pageBreakPreview" zoomScale="75" zoomScaleNormal="70" zoomScaleSheetLayoutView="75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1" sqref="N21"/>
    </sheetView>
  </sheetViews>
  <sheetFormatPr defaultColWidth="9.140625" defaultRowHeight="15"/>
  <cols>
    <col min="1" max="1" width="7.421875" style="0" customWidth="1"/>
    <col min="2" max="2" width="46.7109375" style="0" customWidth="1"/>
    <col min="3" max="3" width="23.7109375" style="0" customWidth="1"/>
    <col min="4" max="4" width="12.57421875" style="0" customWidth="1"/>
    <col min="5" max="5" width="13.140625" style="0" customWidth="1"/>
    <col min="6" max="6" width="12.8515625" style="0" customWidth="1"/>
    <col min="7" max="7" width="11.00390625" style="0" customWidth="1"/>
    <col min="8" max="8" width="11.28125" style="0" customWidth="1"/>
    <col min="9" max="9" width="13.140625" style="0" customWidth="1"/>
    <col min="10" max="10" width="12.00390625" style="0" customWidth="1"/>
    <col min="11" max="11" width="11.8515625" style="0" customWidth="1"/>
    <col min="12" max="12" width="12.57421875" style="0" customWidth="1"/>
    <col min="13" max="13" width="10.28125" style="0" customWidth="1"/>
    <col min="14" max="14" width="36.140625" style="0" customWidth="1"/>
  </cols>
  <sheetData>
    <row r="1" spans="1:14" s="2" customFormat="1" ht="35.25" customHeight="1">
      <c r="A1" s="37" t="s">
        <v>220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" customFormat="1" ht="18.75" customHeight="1">
      <c r="A2" s="38" t="s">
        <v>309</v>
      </c>
      <c r="B2" s="38" t="s">
        <v>310</v>
      </c>
      <c r="C2" s="38" t="s">
        <v>311</v>
      </c>
      <c r="D2" s="38" t="s">
        <v>151</v>
      </c>
      <c r="E2" s="38"/>
      <c r="F2" s="38"/>
      <c r="G2" s="38"/>
      <c r="H2" s="38"/>
      <c r="I2" s="38" t="s">
        <v>152</v>
      </c>
      <c r="J2" s="38"/>
      <c r="K2" s="38"/>
      <c r="L2" s="38"/>
      <c r="M2" s="38"/>
      <c r="N2" s="46" t="s">
        <v>153</v>
      </c>
    </row>
    <row r="3" spans="1:14" s="2" customFormat="1" ht="37.5" customHeight="1">
      <c r="A3" s="38"/>
      <c r="B3" s="38"/>
      <c r="C3" s="38"/>
      <c r="D3" s="5" t="s">
        <v>312</v>
      </c>
      <c r="E3" s="5" t="s">
        <v>313</v>
      </c>
      <c r="F3" s="5" t="s">
        <v>314</v>
      </c>
      <c r="G3" s="5" t="s">
        <v>315</v>
      </c>
      <c r="H3" s="5" t="s">
        <v>316</v>
      </c>
      <c r="I3" s="5" t="s">
        <v>312</v>
      </c>
      <c r="J3" s="5" t="s">
        <v>313</v>
      </c>
      <c r="K3" s="5" t="s">
        <v>314</v>
      </c>
      <c r="L3" s="5" t="s">
        <v>315</v>
      </c>
      <c r="M3" s="5" t="s">
        <v>316</v>
      </c>
      <c r="N3" s="47"/>
    </row>
    <row r="4" spans="1:14" s="2" customFormat="1" ht="15" customHeight="1">
      <c r="A4" s="5">
        <v>1</v>
      </c>
      <c r="B4" s="26" t="s">
        <v>317</v>
      </c>
      <c r="C4" s="27"/>
      <c r="D4" s="7">
        <f aca="true" t="shared" si="0" ref="D4:L4">D5+D6+D8+D7</f>
        <v>51087.1</v>
      </c>
      <c r="E4" s="7">
        <f t="shared" si="0"/>
        <v>9608.8</v>
      </c>
      <c r="F4" s="7">
        <f t="shared" si="0"/>
        <v>21061.6</v>
      </c>
      <c r="G4" s="7">
        <f t="shared" si="0"/>
        <v>6228.2</v>
      </c>
      <c r="H4" s="7">
        <f t="shared" si="0"/>
        <v>14188.5</v>
      </c>
      <c r="I4" s="7">
        <f t="shared" si="0"/>
        <v>67320.79999999999</v>
      </c>
      <c r="J4" s="7">
        <f t="shared" si="0"/>
        <v>8298.3</v>
      </c>
      <c r="K4" s="7">
        <f t="shared" si="0"/>
        <v>16860.3</v>
      </c>
      <c r="L4" s="7">
        <f t="shared" si="0"/>
        <v>6460</v>
      </c>
      <c r="M4" s="7">
        <f>M5+M6+M8+M7</f>
        <v>35702.2</v>
      </c>
      <c r="N4" s="9"/>
    </row>
    <row r="5" spans="1:14" s="2" customFormat="1" ht="60" customHeight="1">
      <c r="A5" s="3" t="s">
        <v>389</v>
      </c>
      <c r="B5" s="12" t="s">
        <v>562</v>
      </c>
      <c r="C5" s="5" t="s">
        <v>228</v>
      </c>
      <c r="D5" s="1">
        <f aca="true" t="shared" si="1" ref="D5:D11">E5+F5+G5+H5</f>
        <v>850</v>
      </c>
      <c r="E5" s="1">
        <v>0</v>
      </c>
      <c r="F5" s="1">
        <v>510</v>
      </c>
      <c r="G5" s="1">
        <v>340</v>
      </c>
      <c r="H5" s="1">
        <v>0</v>
      </c>
      <c r="I5" s="1">
        <f aca="true" t="shared" si="2" ref="I5:I11">J5+K5+L5+M5</f>
        <v>591.2</v>
      </c>
      <c r="J5" s="1">
        <v>0</v>
      </c>
      <c r="K5" s="1">
        <v>251.2</v>
      </c>
      <c r="L5" s="1">
        <v>340</v>
      </c>
      <c r="M5" s="1">
        <v>0</v>
      </c>
      <c r="N5" s="24" t="s">
        <v>164</v>
      </c>
    </row>
    <row r="6" spans="1:14" s="2" customFormat="1" ht="76.5" customHeight="1">
      <c r="A6" s="3" t="s">
        <v>390</v>
      </c>
      <c r="B6" s="13" t="s">
        <v>318</v>
      </c>
      <c r="C6" s="38" t="s">
        <v>229</v>
      </c>
      <c r="D6" s="1">
        <f t="shared" si="1"/>
        <v>46404.1</v>
      </c>
      <c r="E6" s="1">
        <v>9608.8</v>
      </c>
      <c r="F6" s="1">
        <v>20551.6</v>
      </c>
      <c r="G6" s="1">
        <v>2055.2</v>
      </c>
      <c r="H6" s="1">
        <v>14188.5</v>
      </c>
      <c r="I6" s="1">
        <f t="shared" si="2"/>
        <v>62664.59999999999</v>
      </c>
      <c r="J6" s="1">
        <v>8298.3</v>
      </c>
      <c r="K6" s="1">
        <v>16609.1</v>
      </c>
      <c r="L6" s="1">
        <v>2055</v>
      </c>
      <c r="M6" s="1">
        <v>35702.2</v>
      </c>
      <c r="N6" s="24" t="s">
        <v>162</v>
      </c>
    </row>
    <row r="7" spans="1:14" s="2" customFormat="1" ht="57" customHeight="1">
      <c r="A7" s="3" t="s">
        <v>391</v>
      </c>
      <c r="B7" s="12" t="s">
        <v>327</v>
      </c>
      <c r="C7" s="38"/>
      <c r="D7" s="1">
        <f t="shared" si="1"/>
        <v>3018</v>
      </c>
      <c r="E7" s="1">
        <v>0</v>
      </c>
      <c r="F7" s="1">
        <v>0</v>
      </c>
      <c r="G7" s="1">
        <v>3018</v>
      </c>
      <c r="H7" s="1">
        <v>0</v>
      </c>
      <c r="I7" s="1">
        <f t="shared" si="2"/>
        <v>3250</v>
      </c>
      <c r="J7" s="1">
        <v>0</v>
      </c>
      <c r="K7" s="1">
        <v>0</v>
      </c>
      <c r="L7" s="1">
        <v>3250</v>
      </c>
      <c r="M7" s="1"/>
      <c r="N7" s="24" t="s">
        <v>161</v>
      </c>
    </row>
    <row r="8" spans="1:14" s="2" customFormat="1" ht="49.5" customHeight="1">
      <c r="A8" s="3" t="s">
        <v>392</v>
      </c>
      <c r="B8" s="12" t="s">
        <v>319</v>
      </c>
      <c r="C8" s="5" t="s">
        <v>228</v>
      </c>
      <c r="D8" s="1">
        <f t="shared" si="1"/>
        <v>815</v>
      </c>
      <c r="E8" s="1">
        <v>0</v>
      </c>
      <c r="F8" s="1">
        <v>0</v>
      </c>
      <c r="G8" s="1">
        <v>815</v>
      </c>
      <c r="H8" s="1">
        <v>0</v>
      </c>
      <c r="I8" s="1">
        <f t="shared" si="2"/>
        <v>815</v>
      </c>
      <c r="J8" s="1">
        <v>0</v>
      </c>
      <c r="K8" s="1">
        <v>0</v>
      </c>
      <c r="L8" s="1">
        <v>815</v>
      </c>
      <c r="M8" s="1">
        <v>0</v>
      </c>
      <c r="N8" s="30"/>
    </row>
    <row r="9" spans="1:14" s="2" customFormat="1" ht="15" customHeight="1">
      <c r="A9" s="3">
        <v>2</v>
      </c>
      <c r="B9" s="34" t="s">
        <v>320</v>
      </c>
      <c r="C9" s="27"/>
      <c r="D9" s="7">
        <f>E9+F9+G9+H9</f>
        <v>2501.9</v>
      </c>
      <c r="E9" s="7">
        <f>E10+E11</f>
        <v>0</v>
      </c>
      <c r="F9" s="7">
        <f>F10+F11</f>
        <v>0</v>
      </c>
      <c r="G9" s="7">
        <f>G10+G11</f>
        <v>2501.9</v>
      </c>
      <c r="H9" s="7">
        <f>H10+H11</f>
        <v>0</v>
      </c>
      <c r="I9" s="7">
        <f t="shared" si="2"/>
        <v>3001.6</v>
      </c>
      <c r="J9" s="7">
        <f>J10+J11</f>
        <v>0</v>
      </c>
      <c r="K9" s="7">
        <f>K10+K11</f>
        <v>0</v>
      </c>
      <c r="L9" s="7">
        <f>L10+L11</f>
        <v>3001.6</v>
      </c>
      <c r="M9" s="7">
        <f>M10+M11</f>
        <v>0</v>
      </c>
      <c r="N9" s="30"/>
    </row>
    <row r="10" spans="1:14" s="2" customFormat="1" ht="33.75" customHeight="1">
      <c r="A10" s="3" t="s">
        <v>393</v>
      </c>
      <c r="B10" s="4" t="s">
        <v>321</v>
      </c>
      <c r="C10" s="48" t="s">
        <v>322</v>
      </c>
      <c r="D10" s="1">
        <f t="shared" si="1"/>
        <v>744</v>
      </c>
      <c r="E10" s="1">
        <v>0</v>
      </c>
      <c r="F10" s="1">
        <v>0</v>
      </c>
      <c r="G10" s="1">
        <f>90+494+60+100</f>
        <v>744</v>
      </c>
      <c r="H10" s="1">
        <v>0</v>
      </c>
      <c r="I10" s="1">
        <f t="shared" si="2"/>
        <v>1130.5</v>
      </c>
      <c r="J10" s="1">
        <v>0</v>
      </c>
      <c r="K10" s="1">
        <v>0</v>
      </c>
      <c r="L10" s="1">
        <v>1130.5</v>
      </c>
      <c r="M10" s="1">
        <v>0</v>
      </c>
      <c r="N10" s="30"/>
    </row>
    <row r="11" spans="1:14" s="2" customFormat="1" ht="25.5" customHeight="1">
      <c r="A11" s="3" t="s">
        <v>142</v>
      </c>
      <c r="B11" s="4" t="s">
        <v>143</v>
      </c>
      <c r="C11" s="49"/>
      <c r="D11" s="1">
        <f t="shared" si="1"/>
        <v>1757.9</v>
      </c>
      <c r="E11" s="1">
        <v>0</v>
      </c>
      <c r="F11" s="1">
        <v>0</v>
      </c>
      <c r="G11" s="1">
        <v>1757.9</v>
      </c>
      <c r="H11" s="1">
        <v>0</v>
      </c>
      <c r="I11" s="1">
        <f t="shared" si="2"/>
        <v>1871.1</v>
      </c>
      <c r="J11" s="1">
        <v>0</v>
      </c>
      <c r="K11" s="1">
        <v>0</v>
      </c>
      <c r="L11" s="1">
        <v>1871.1</v>
      </c>
      <c r="M11" s="1">
        <v>0</v>
      </c>
      <c r="N11" s="30"/>
    </row>
    <row r="12" spans="1:14" s="2" customFormat="1" ht="15" customHeight="1">
      <c r="A12" s="3">
        <v>3</v>
      </c>
      <c r="B12" s="34" t="s">
        <v>323</v>
      </c>
      <c r="C12" s="27"/>
      <c r="D12" s="7">
        <f>D13+D20+D23+D24+D25</f>
        <v>5580</v>
      </c>
      <c r="E12" s="7">
        <f>E13+E20+E23+E24+E25</f>
        <v>0</v>
      </c>
      <c r="F12" s="7">
        <f>F13+F20+F23+F24+F25</f>
        <v>0</v>
      </c>
      <c r="G12" s="7">
        <f>G13+G20+G23+G24+G25</f>
        <v>5580</v>
      </c>
      <c r="H12" s="7">
        <f>H13+H20+H23+H24+H25</f>
        <v>0</v>
      </c>
      <c r="I12" s="7">
        <f>I13+I20+I21+I22+I23+I24+I25+I26+I27</f>
        <v>2743</v>
      </c>
      <c r="J12" s="7">
        <f>J13+J20+J23+J24+J25</f>
        <v>0</v>
      </c>
      <c r="K12" s="7">
        <f>K20+K21</f>
        <v>551.6</v>
      </c>
      <c r="L12" s="7">
        <f>L14+L15+L16+L17+L18+L19+L20+L21+L22+L23+L24+L25+L26+L27</f>
        <v>2191.4</v>
      </c>
      <c r="M12" s="7">
        <f>M13+M20+M23+M24+M25</f>
        <v>0</v>
      </c>
      <c r="N12" s="30"/>
    </row>
    <row r="13" spans="1:14" s="2" customFormat="1" ht="42.75" customHeight="1">
      <c r="A13" s="56" t="s">
        <v>394</v>
      </c>
      <c r="B13" s="4" t="s">
        <v>337</v>
      </c>
      <c r="C13" s="38" t="s">
        <v>324</v>
      </c>
      <c r="D13" s="1">
        <f>D14+D15+D16</f>
        <v>3250</v>
      </c>
      <c r="E13" s="1">
        <f>E14+E15+E16</f>
        <v>0</v>
      </c>
      <c r="F13" s="1">
        <f>F14+F15+F16</f>
        <v>0</v>
      </c>
      <c r="G13" s="1">
        <f>G14+G15+G16</f>
        <v>3250</v>
      </c>
      <c r="H13" s="1">
        <f>H14+H15+H16</f>
        <v>0</v>
      </c>
      <c r="I13" s="1">
        <f>I14+I15+I16+I17+I18+I19</f>
        <v>1770</v>
      </c>
      <c r="J13" s="1">
        <v>0</v>
      </c>
      <c r="K13" s="1">
        <v>0</v>
      </c>
      <c r="L13" s="1">
        <f>L14+L15+L16+L17+L18+L19</f>
        <v>1770</v>
      </c>
      <c r="M13" s="1">
        <v>0</v>
      </c>
      <c r="N13" s="30"/>
    </row>
    <row r="14" spans="1:14" s="2" customFormat="1" ht="30">
      <c r="A14" s="53"/>
      <c r="B14" s="12" t="s">
        <v>470</v>
      </c>
      <c r="C14" s="38"/>
      <c r="D14" s="1">
        <f aca="true" t="shared" si="3" ref="D14:D27">E14+F14+G14+H14</f>
        <v>950</v>
      </c>
      <c r="E14" s="1">
        <v>0</v>
      </c>
      <c r="F14" s="1">
        <v>0</v>
      </c>
      <c r="G14" s="1">
        <v>950</v>
      </c>
      <c r="H14" s="1">
        <v>0</v>
      </c>
      <c r="I14" s="1">
        <v>165</v>
      </c>
      <c r="J14" s="1">
        <v>0</v>
      </c>
      <c r="K14" s="1">
        <v>0</v>
      </c>
      <c r="L14" s="1">
        <v>165</v>
      </c>
      <c r="M14" s="1">
        <v>0</v>
      </c>
      <c r="N14" s="24" t="s">
        <v>258</v>
      </c>
    </row>
    <row r="15" spans="1:14" s="2" customFormat="1" ht="30">
      <c r="A15" s="53"/>
      <c r="B15" s="12" t="s">
        <v>471</v>
      </c>
      <c r="C15" s="38"/>
      <c r="D15" s="1">
        <f t="shared" si="3"/>
        <v>1200</v>
      </c>
      <c r="E15" s="1">
        <v>0</v>
      </c>
      <c r="F15" s="1">
        <v>0</v>
      </c>
      <c r="G15" s="1">
        <v>1200</v>
      </c>
      <c r="H15" s="1">
        <v>0</v>
      </c>
      <c r="I15" s="1">
        <v>168</v>
      </c>
      <c r="J15" s="1">
        <v>0</v>
      </c>
      <c r="K15" s="1">
        <v>0</v>
      </c>
      <c r="L15" s="1">
        <v>168</v>
      </c>
      <c r="M15" s="1">
        <v>0</v>
      </c>
      <c r="N15" s="24" t="s">
        <v>259</v>
      </c>
    </row>
    <row r="16" spans="1:14" s="2" customFormat="1" ht="30">
      <c r="A16" s="53"/>
      <c r="B16" s="12" t="s">
        <v>342</v>
      </c>
      <c r="C16" s="38"/>
      <c r="D16" s="1">
        <f t="shared" si="3"/>
        <v>1100</v>
      </c>
      <c r="E16" s="1">
        <v>0</v>
      </c>
      <c r="F16" s="1">
        <v>0</v>
      </c>
      <c r="G16" s="1">
        <v>1100</v>
      </c>
      <c r="H16" s="1">
        <v>0</v>
      </c>
      <c r="I16" s="1">
        <v>165</v>
      </c>
      <c r="J16" s="1">
        <v>0</v>
      </c>
      <c r="K16" s="1">
        <v>0</v>
      </c>
      <c r="L16" s="1">
        <v>165</v>
      </c>
      <c r="M16" s="1">
        <v>0</v>
      </c>
      <c r="N16" s="24" t="s">
        <v>258</v>
      </c>
    </row>
    <row r="17" spans="1:14" s="2" customFormat="1" ht="30" customHeight="1">
      <c r="A17" s="53"/>
      <c r="B17" s="12" t="s">
        <v>154</v>
      </c>
      <c r="C17" s="38"/>
      <c r="D17" s="1">
        <f t="shared" si="3"/>
        <v>0</v>
      </c>
      <c r="E17" s="1">
        <v>0</v>
      </c>
      <c r="F17" s="1">
        <v>0</v>
      </c>
      <c r="G17" s="1">
        <v>0</v>
      </c>
      <c r="H17" s="1">
        <v>0</v>
      </c>
      <c r="I17" s="1">
        <v>328</v>
      </c>
      <c r="J17" s="1">
        <v>0</v>
      </c>
      <c r="K17" s="1">
        <v>0</v>
      </c>
      <c r="L17" s="1">
        <v>328</v>
      </c>
      <c r="M17" s="1">
        <v>0</v>
      </c>
      <c r="N17" s="24" t="s">
        <v>275</v>
      </c>
    </row>
    <row r="18" spans="1:14" s="2" customFormat="1" ht="30" customHeight="1">
      <c r="A18" s="53"/>
      <c r="B18" s="12" t="s">
        <v>160</v>
      </c>
      <c r="C18" s="38"/>
      <c r="D18" s="1">
        <f t="shared" si="3"/>
        <v>0</v>
      </c>
      <c r="E18" s="1">
        <v>0</v>
      </c>
      <c r="F18" s="1">
        <v>0</v>
      </c>
      <c r="G18" s="1">
        <v>0</v>
      </c>
      <c r="H18" s="1">
        <v>0</v>
      </c>
      <c r="I18" s="1">
        <v>400</v>
      </c>
      <c r="J18" s="1">
        <v>0</v>
      </c>
      <c r="K18" s="1">
        <v>0</v>
      </c>
      <c r="L18" s="1">
        <v>400</v>
      </c>
      <c r="M18" s="1">
        <v>0</v>
      </c>
      <c r="N18" s="24" t="s">
        <v>260</v>
      </c>
    </row>
    <row r="19" spans="1:14" s="2" customFormat="1" ht="60">
      <c r="A19" s="57"/>
      <c r="B19" s="4" t="s">
        <v>155</v>
      </c>
      <c r="C19" s="38"/>
      <c r="D19" s="1">
        <f t="shared" si="3"/>
        <v>0</v>
      </c>
      <c r="E19" s="1">
        <v>0</v>
      </c>
      <c r="F19" s="1">
        <v>0</v>
      </c>
      <c r="G19" s="1">
        <v>0</v>
      </c>
      <c r="H19" s="1">
        <v>0</v>
      </c>
      <c r="I19" s="1">
        <v>544</v>
      </c>
      <c r="J19" s="1">
        <v>0</v>
      </c>
      <c r="K19" s="1">
        <v>0</v>
      </c>
      <c r="L19" s="1">
        <v>544</v>
      </c>
      <c r="M19" s="1">
        <v>0</v>
      </c>
      <c r="N19" s="24" t="s">
        <v>275</v>
      </c>
    </row>
    <row r="20" spans="1:14" s="2" customFormat="1" ht="29.25" customHeight="1">
      <c r="A20" s="56" t="s">
        <v>395</v>
      </c>
      <c r="B20" s="4" t="s">
        <v>144</v>
      </c>
      <c r="C20" s="38"/>
      <c r="D20" s="1">
        <f t="shared" si="3"/>
        <v>1230</v>
      </c>
      <c r="E20" s="1">
        <v>0</v>
      </c>
      <c r="F20" s="1">
        <v>0</v>
      </c>
      <c r="G20" s="1">
        <v>1230</v>
      </c>
      <c r="H20" s="1">
        <v>0</v>
      </c>
      <c r="I20" s="1">
        <f>L20+K20</f>
        <v>589</v>
      </c>
      <c r="J20" s="1">
        <v>0</v>
      </c>
      <c r="K20" s="1">
        <v>412.3</v>
      </c>
      <c r="L20" s="1">
        <v>176.7</v>
      </c>
      <c r="M20" s="1">
        <v>0</v>
      </c>
      <c r="N20" s="24" t="s">
        <v>261</v>
      </c>
    </row>
    <row r="21" spans="1:14" s="2" customFormat="1" ht="63" customHeight="1">
      <c r="A21" s="53"/>
      <c r="B21" s="12" t="s">
        <v>156</v>
      </c>
      <c r="C21" s="38"/>
      <c r="D21" s="1">
        <f t="shared" si="3"/>
        <v>0</v>
      </c>
      <c r="E21" s="1">
        <v>0</v>
      </c>
      <c r="F21" s="1">
        <v>0</v>
      </c>
      <c r="G21" s="1">
        <v>0</v>
      </c>
      <c r="H21" s="1">
        <v>0</v>
      </c>
      <c r="I21" s="1">
        <f>L21+K21</f>
        <v>199</v>
      </c>
      <c r="J21" s="1">
        <v>0</v>
      </c>
      <c r="K21" s="1">
        <v>139.3</v>
      </c>
      <c r="L21" s="1">
        <v>59.7</v>
      </c>
      <c r="M21" s="1">
        <v>0</v>
      </c>
      <c r="N21" s="24" t="s">
        <v>275</v>
      </c>
    </row>
    <row r="22" spans="1:14" s="2" customFormat="1" ht="103.5" customHeight="1">
      <c r="A22" s="57"/>
      <c r="B22" s="12" t="s">
        <v>157</v>
      </c>
      <c r="C22" s="38"/>
      <c r="D22" s="1">
        <f t="shared" si="3"/>
        <v>0</v>
      </c>
      <c r="E22" s="1">
        <v>0</v>
      </c>
      <c r="F22" s="1">
        <v>0</v>
      </c>
      <c r="G22" s="1">
        <v>0</v>
      </c>
      <c r="H22" s="1">
        <v>0</v>
      </c>
      <c r="I22" s="1">
        <f>K22</f>
        <v>0</v>
      </c>
      <c r="J22" s="1">
        <v>0</v>
      </c>
      <c r="K22" s="1">
        <v>0</v>
      </c>
      <c r="L22" s="1">
        <v>0</v>
      </c>
      <c r="M22" s="1">
        <v>0</v>
      </c>
      <c r="N22" s="24" t="s">
        <v>262</v>
      </c>
    </row>
    <row r="23" spans="1:14" s="2" customFormat="1" ht="59.25" customHeight="1">
      <c r="A23" s="3" t="s">
        <v>396</v>
      </c>
      <c r="B23" s="12" t="s">
        <v>145</v>
      </c>
      <c r="C23" s="38"/>
      <c r="D23" s="1">
        <f t="shared" si="3"/>
        <v>400</v>
      </c>
      <c r="E23" s="1">
        <v>0</v>
      </c>
      <c r="F23" s="1">
        <v>0</v>
      </c>
      <c r="G23" s="1">
        <v>400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4" t="s">
        <v>263</v>
      </c>
    </row>
    <row r="24" spans="1:14" s="2" customFormat="1" ht="53.25" customHeight="1">
      <c r="A24" s="3" t="s">
        <v>397</v>
      </c>
      <c r="B24" s="12" t="s">
        <v>472</v>
      </c>
      <c r="C24" s="38"/>
      <c r="D24" s="1">
        <f t="shared" si="3"/>
        <v>600</v>
      </c>
      <c r="E24" s="1">
        <v>0</v>
      </c>
      <c r="F24" s="1">
        <v>0</v>
      </c>
      <c r="G24" s="1">
        <v>600</v>
      </c>
      <c r="H24" s="1">
        <v>0</v>
      </c>
      <c r="I24" s="1">
        <f>J24+K24+L24+M24</f>
        <v>0</v>
      </c>
      <c r="J24" s="1">
        <v>0</v>
      </c>
      <c r="K24" s="1">
        <v>0</v>
      </c>
      <c r="L24" s="1">
        <v>0</v>
      </c>
      <c r="M24" s="1">
        <v>0</v>
      </c>
      <c r="N24" s="24" t="s">
        <v>264</v>
      </c>
    </row>
    <row r="25" spans="1:14" s="2" customFormat="1" ht="57" customHeight="1">
      <c r="A25" s="3" t="s">
        <v>398</v>
      </c>
      <c r="B25" s="12" t="s">
        <v>338</v>
      </c>
      <c r="C25" s="38"/>
      <c r="D25" s="1">
        <f t="shared" si="3"/>
        <v>100</v>
      </c>
      <c r="E25" s="1">
        <v>0</v>
      </c>
      <c r="F25" s="1">
        <v>0</v>
      </c>
      <c r="G25" s="1">
        <v>100</v>
      </c>
      <c r="H25" s="1">
        <v>0</v>
      </c>
      <c r="I25" s="1">
        <v>70</v>
      </c>
      <c r="J25" s="1">
        <v>0</v>
      </c>
      <c r="K25" s="1">
        <v>0</v>
      </c>
      <c r="L25" s="1">
        <v>70</v>
      </c>
      <c r="M25" s="1">
        <v>0</v>
      </c>
      <c r="N25" s="24" t="s">
        <v>265</v>
      </c>
    </row>
    <row r="26" spans="1:14" s="2" customFormat="1" ht="88.5" customHeight="1">
      <c r="A26" s="56" t="s">
        <v>276</v>
      </c>
      <c r="B26" s="12" t="s">
        <v>158</v>
      </c>
      <c r="C26" s="5"/>
      <c r="D26" s="1">
        <f t="shared" si="3"/>
        <v>0</v>
      </c>
      <c r="E26" s="1">
        <v>0</v>
      </c>
      <c r="F26" s="1">
        <v>0</v>
      </c>
      <c r="G26" s="1">
        <v>0</v>
      </c>
      <c r="H26" s="1">
        <v>0</v>
      </c>
      <c r="I26" s="1">
        <v>95</v>
      </c>
      <c r="J26" s="1">
        <v>0</v>
      </c>
      <c r="K26" s="1">
        <v>0</v>
      </c>
      <c r="L26" s="1">
        <v>95</v>
      </c>
      <c r="M26" s="1">
        <v>0</v>
      </c>
      <c r="N26" s="24" t="s">
        <v>266</v>
      </c>
    </row>
    <row r="27" spans="1:14" s="2" customFormat="1" ht="119.25" customHeight="1">
      <c r="A27" s="57"/>
      <c r="B27" s="12" t="s">
        <v>159</v>
      </c>
      <c r="C27" s="5"/>
      <c r="D27" s="1">
        <f t="shared" si="3"/>
        <v>0</v>
      </c>
      <c r="E27" s="1">
        <v>0</v>
      </c>
      <c r="F27" s="1">
        <v>0</v>
      </c>
      <c r="G27" s="1">
        <v>0</v>
      </c>
      <c r="H27" s="1">
        <v>0</v>
      </c>
      <c r="I27" s="1">
        <v>20</v>
      </c>
      <c r="J27" s="1">
        <v>0</v>
      </c>
      <c r="K27" s="1">
        <v>0</v>
      </c>
      <c r="L27" s="1">
        <v>20</v>
      </c>
      <c r="M27" s="1">
        <v>0</v>
      </c>
      <c r="N27" s="24" t="s">
        <v>266</v>
      </c>
    </row>
    <row r="28" spans="1:14" s="2" customFormat="1" ht="15" customHeight="1">
      <c r="A28" s="3">
        <v>4</v>
      </c>
      <c r="B28" s="34" t="s">
        <v>399</v>
      </c>
      <c r="C28" s="27"/>
      <c r="D28" s="7">
        <f aca="true" t="shared" si="4" ref="D28:M28">D29+D44</f>
        <v>72758.13</v>
      </c>
      <c r="E28" s="7">
        <f t="shared" si="4"/>
        <v>0</v>
      </c>
      <c r="F28" s="7">
        <f t="shared" si="4"/>
        <v>0</v>
      </c>
      <c r="G28" s="7">
        <f t="shared" si="4"/>
        <v>71758.13</v>
      </c>
      <c r="H28" s="7">
        <f t="shared" si="4"/>
        <v>1000</v>
      </c>
      <c r="I28" s="7">
        <f t="shared" si="4"/>
        <v>86222.27970000001</v>
      </c>
      <c r="J28" s="7">
        <f t="shared" si="4"/>
        <v>0</v>
      </c>
      <c r="K28" s="7">
        <f t="shared" si="4"/>
        <v>35795.106</v>
      </c>
      <c r="L28" s="7">
        <f>L29+L44</f>
        <v>50427.1737</v>
      </c>
      <c r="M28" s="7">
        <f t="shared" si="4"/>
        <v>0</v>
      </c>
      <c r="N28" s="30"/>
    </row>
    <row r="29" spans="1:14" s="2" customFormat="1" ht="44.25" customHeight="1">
      <c r="A29" s="3" t="s">
        <v>400</v>
      </c>
      <c r="B29" s="12" t="s">
        <v>340</v>
      </c>
      <c r="C29" s="5"/>
      <c r="D29" s="1">
        <f>D30+D31+D33+D34+D35+D36+D37+D38+D41+D42+D43</f>
        <v>48467.32</v>
      </c>
      <c r="E29" s="1">
        <f aca="true" t="shared" si="5" ref="E29:M29">E30+E31+E33+E34+E35+E36+E37+E38+E41+E42+E43</f>
        <v>0</v>
      </c>
      <c r="F29" s="1">
        <f t="shared" si="5"/>
        <v>0</v>
      </c>
      <c r="G29" s="1">
        <f>G30+G31+G33+G34+G35+G36+G37+G38+G41+G42+G43</f>
        <v>48467.32</v>
      </c>
      <c r="H29" s="1">
        <f t="shared" si="5"/>
        <v>0</v>
      </c>
      <c r="I29" s="1">
        <f t="shared" si="5"/>
        <v>63291.909700000004</v>
      </c>
      <c r="J29" s="1">
        <f t="shared" si="5"/>
        <v>0</v>
      </c>
      <c r="K29" s="1">
        <f t="shared" si="5"/>
        <v>35795.106</v>
      </c>
      <c r="L29" s="1">
        <f t="shared" si="5"/>
        <v>27496.803699999997</v>
      </c>
      <c r="M29" s="1">
        <f t="shared" si="5"/>
        <v>0</v>
      </c>
      <c r="N29" s="30"/>
    </row>
    <row r="30" spans="1:14" s="2" customFormat="1" ht="46.5" customHeight="1">
      <c r="A30" s="3" t="s">
        <v>401</v>
      </c>
      <c r="B30" s="12" t="s">
        <v>563</v>
      </c>
      <c r="C30" s="48" t="s">
        <v>230</v>
      </c>
      <c r="D30" s="1">
        <f>E30+F30+G30+H30</f>
        <v>16776.08</v>
      </c>
      <c r="E30" s="1">
        <v>0</v>
      </c>
      <c r="F30" s="1">
        <v>0</v>
      </c>
      <c r="G30" s="1">
        <v>16776.08</v>
      </c>
      <c r="H30" s="1">
        <v>0</v>
      </c>
      <c r="I30" s="1">
        <f>J30+K30+L30+M30</f>
        <v>36582.906</v>
      </c>
      <c r="J30" s="1">
        <v>0</v>
      </c>
      <c r="K30" s="1">
        <v>35795.106</v>
      </c>
      <c r="L30" s="1">
        <v>787.8</v>
      </c>
      <c r="M30" s="1">
        <v>0</v>
      </c>
      <c r="N30" s="24" t="s">
        <v>238</v>
      </c>
    </row>
    <row r="31" spans="1:14" s="2" customFormat="1" ht="30.75" customHeight="1">
      <c r="A31" s="3" t="s">
        <v>402</v>
      </c>
      <c r="B31" s="12" t="s">
        <v>564</v>
      </c>
      <c r="C31" s="44"/>
      <c r="D31" s="1">
        <f>E31+F31+G31+H31</f>
        <v>2900</v>
      </c>
      <c r="E31" s="1">
        <v>0</v>
      </c>
      <c r="F31" s="1">
        <v>0</v>
      </c>
      <c r="G31" s="1">
        <v>2900</v>
      </c>
      <c r="H31" s="1">
        <v>0</v>
      </c>
      <c r="I31" s="1">
        <f>J31+K31+L31+M31</f>
        <v>2135.63573</v>
      </c>
      <c r="J31" s="1">
        <v>0</v>
      </c>
      <c r="K31" s="1">
        <v>0</v>
      </c>
      <c r="L31" s="1">
        <v>2135.63573</v>
      </c>
      <c r="M31" s="1">
        <v>0</v>
      </c>
      <c r="N31" s="24" t="s">
        <v>237</v>
      </c>
    </row>
    <row r="32" spans="1:14" s="2" customFormat="1" ht="32.25" customHeight="1">
      <c r="A32" s="56" t="s">
        <v>403</v>
      </c>
      <c r="B32" s="12" t="s">
        <v>565</v>
      </c>
      <c r="C32" s="44"/>
      <c r="D32" s="1">
        <f>D33+D34+D35+D36+D37+D38+D39+D40</f>
        <v>25587.94</v>
      </c>
      <c r="E32" s="1">
        <f aca="true" t="shared" si="6" ref="E32:M32">E33+E34+E35+E36+E37+E38+E39+E40</f>
        <v>0</v>
      </c>
      <c r="F32" s="1">
        <f t="shared" si="6"/>
        <v>0</v>
      </c>
      <c r="G32" s="1">
        <f t="shared" si="6"/>
        <v>25587.94</v>
      </c>
      <c r="H32" s="1">
        <f t="shared" si="6"/>
        <v>0</v>
      </c>
      <c r="I32" s="1">
        <f t="shared" si="6"/>
        <v>21975.38332</v>
      </c>
      <c r="J32" s="1">
        <f t="shared" si="6"/>
        <v>0</v>
      </c>
      <c r="K32" s="1">
        <f t="shared" si="6"/>
        <v>0</v>
      </c>
      <c r="L32" s="1">
        <f t="shared" si="6"/>
        <v>21975.38332</v>
      </c>
      <c r="M32" s="1">
        <f t="shared" si="6"/>
        <v>0</v>
      </c>
      <c r="N32" s="24"/>
    </row>
    <row r="33" spans="1:14" s="2" customFormat="1" ht="29.25" customHeight="1">
      <c r="A33" s="53"/>
      <c r="B33" s="12" t="s">
        <v>473</v>
      </c>
      <c r="C33" s="44"/>
      <c r="D33" s="1">
        <f aca="true" t="shared" si="7" ref="D33:D38">E33+F33+G33+H33</f>
        <v>8568.498</v>
      </c>
      <c r="E33" s="1">
        <v>0</v>
      </c>
      <c r="F33" s="1">
        <v>0</v>
      </c>
      <c r="G33" s="1">
        <v>8568.498</v>
      </c>
      <c r="H33" s="1">
        <v>0</v>
      </c>
      <c r="I33" s="1">
        <f aca="true" t="shared" si="8" ref="I33:I43">J33+K33+L33+M33</f>
        <v>6890.95419</v>
      </c>
      <c r="J33" s="1">
        <v>0</v>
      </c>
      <c r="K33" s="1">
        <v>0</v>
      </c>
      <c r="L33" s="1">
        <v>6890.95419</v>
      </c>
      <c r="M33" s="1">
        <v>0</v>
      </c>
      <c r="N33" s="24" t="s">
        <v>237</v>
      </c>
    </row>
    <row r="34" spans="1:14" s="2" customFormat="1" ht="28.5" customHeight="1">
      <c r="A34" s="53"/>
      <c r="B34" s="12" t="s">
        <v>474</v>
      </c>
      <c r="C34" s="44"/>
      <c r="D34" s="1">
        <f t="shared" si="7"/>
        <v>4000</v>
      </c>
      <c r="E34" s="1">
        <v>0</v>
      </c>
      <c r="F34" s="1">
        <v>0</v>
      </c>
      <c r="G34" s="1">
        <v>4000</v>
      </c>
      <c r="H34" s="1">
        <v>0</v>
      </c>
      <c r="I34" s="1">
        <f t="shared" si="8"/>
        <v>3827.42712</v>
      </c>
      <c r="J34" s="1">
        <v>0</v>
      </c>
      <c r="K34" s="1">
        <v>0</v>
      </c>
      <c r="L34" s="1">
        <v>3827.42712</v>
      </c>
      <c r="M34" s="1">
        <v>0</v>
      </c>
      <c r="N34" s="24" t="s">
        <v>237</v>
      </c>
    </row>
    <row r="35" spans="1:14" s="2" customFormat="1" ht="27.75" customHeight="1">
      <c r="A35" s="53"/>
      <c r="B35" s="12" t="s">
        <v>475</v>
      </c>
      <c r="C35" s="44"/>
      <c r="D35" s="1">
        <f t="shared" si="7"/>
        <v>3000</v>
      </c>
      <c r="E35" s="1">
        <v>0</v>
      </c>
      <c r="F35" s="1">
        <v>0</v>
      </c>
      <c r="G35" s="1">
        <f>1700+1300</f>
        <v>3000</v>
      </c>
      <c r="H35" s="1">
        <v>0</v>
      </c>
      <c r="I35" s="1">
        <f t="shared" si="8"/>
        <v>1657.5</v>
      </c>
      <c r="J35" s="1">
        <v>0</v>
      </c>
      <c r="K35" s="1">
        <v>0</v>
      </c>
      <c r="L35" s="1">
        <v>1657.5</v>
      </c>
      <c r="M35" s="1">
        <v>0</v>
      </c>
      <c r="N35" s="24" t="s">
        <v>237</v>
      </c>
    </row>
    <row r="36" spans="1:14" s="2" customFormat="1" ht="29.25" customHeight="1">
      <c r="A36" s="53"/>
      <c r="B36" s="12" t="s">
        <v>476</v>
      </c>
      <c r="C36" s="44"/>
      <c r="D36" s="1">
        <f t="shared" si="7"/>
        <v>4622.742</v>
      </c>
      <c r="E36" s="1">
        <v>0</v>
      </c>
      <c r="F36" s="1">
        <v>0</v>
      </c>
      <c r="G36" s="1">
        <v>4622.742</v>
      </c>
      <c r="H36" s="1">
        <v>0</v>
      </c>
      <c r="I36" s="1">
        <f t="shared" si="8"/>
        <v>4622.742</v>
      </c>
      <c r="J36" s="1">
        <v>0</v>
      </c>
      <c r="K36" s="1">
        <v>0</v>
      </c>
      <c r="L36" s="1">
        <v>4622.742</v>
      </c>
      <c r="M36" s="1">
        <v>0</v>
      </c>
      <c r="N36" s="24"/>
    </row>
    <row r="37" spans="1:14" s="2" customFormat="1" ht="31.5" customHeight="1">
      <c r="A37" s="53"/>
      <c r="B37" s="12" t="s">
        <v>477</v>
      </c>
      <c r="C37" s="44"/>
      <c r="D37" s="1">
        <f t="shared" si="7"/>
        <v>1000</v>
      </c>
      <c r="E37" s="1">
        <v>0</v>
      </c>
      <c r="F37" s="1">
        <v>0</v>
      </c>
      <c r="G37" s="1">
        <f>500+500</f>
        <v>1000</v>
      </c>
      <c r="H37" s="1">
        <v>0</v>
      </c>
      <c r="I37" s="1">
        <f t="shared" si="8"/>
        <v>931.56096</v>
      </c>
      <c r="J37" s="1">
        <v>0</v>
      </c>
      <c r="K37" s="1">
        <v>0</v>
      </c>
      <c r="L37" s="1">
        <f>453.83196+477.729</f>
        <v>931.56096</v>
      </c>
      <c r="M37" s="1">
        <v>0</v>
      </c>
      <c r="N37" s="24" t="s">
        <v>237</v>
      </c>
    </row>
    <row r="38" spans="1:14" s="2" customFormat="1" ht="35.25" customHeight="1">
      <c r="A38" s="53"/>
      <c r="B38" s="12" t="s">
        <v>566</v>
      </c>
      <c r="C38" s="44"/>
      <c r="D38" s="1">
        <f t="shared" si="7"/>
        <v>1900</v>
      </c>
      <c r="E38" s="1">
        <v>0</v>
      </c>
      <c r="F38" s="1">
        <v>0</v>
      </c>
      <c r="G38" s="1">
        <v>1900</v>
      </c>
      <c r="H38" s="1">
        <v>0</v>
      </c>
      <c r="I38" s="1">
        <f t="shared" si="8"/>
        <v>1548.49905</v>
      </c>
      <c r="J38" s="1">
        <v>0</v>
      </c>
      <c r="K38" s="1">
        <v>0</v>
      </c>
      <c r="L38" s="1">
        <v>1548.49905</v>
      </c>
      <c r="M38" s="1">
        <v>0</v>
      </c>
      <c r="N38" s="24" t="s">
        <v>237</v>
      </c>
    </row>
    <row r="39" spans="1:14" s="2" customFormat="1" ht="35.25" customHeight="1">
      <c r="A39" s="58"/>
      <c r="B39" s="12" t="s">
        <v>10</v>
      </c>
      <c r="C39" s="44"/>
      <c r="D39" s="1">
        <v>1952.8</v>
      </c>
      <c r="E39" s="1">
        <v>0</v>
      </c>
      <c r="F39" s="1">
        <v>0</v>
      </c>
      <c r="G39" s="1">
        <v>1952.8</v>
      </c>
      <c r="H39" s="1">
        <v>0</v>
      </c>
      <c r="I39" s="1">
        <v>1952.8</v>
      </c>
      <c r="J39" s="1">
        <v>0</v>
      </c>
      <c r="K39" s="1">
        <v>0</v>
      </c>
      <c r="L39" s="1">
        <v>1952.8</v>
      </c>
      <c r="M39" s="1">
        <v>0</v>
      </c>
      <c r="N39" s="24"/>
    </row>
    <row r="40" spans="1:14" s="2" customFormat="1" ht="35.25" customHeight="1">
      <c r="A40" s="59"/>
      <c r="B40" s="12" t="s">
        <v>11</v>
      </c>
      <c r="C40" s="44"/>
      <c r="D40" s="1">
        <v>543.9</v>
      </c>
      <c r="E40" s="1">
        <v>0</v>
      </c>
      <c r="F40" s="1">
        <v>0</v>
      </c>
      <c r="G40" s="1">
        <v>543.9</v>
      </c>
      <c r="H40" s="1">
        <v>0</v>
      </c>
      <c r="I40" s="1">
        <v>543.9</v>
      </c>
      <c r="J40" s="1">
        <v>0</v>
      </c>
      <c r="K40" s="1">
        <v>0</v>
      </c>
      <c r="L40" s="1">
        <v>543.9</v>
      </c>
      <c r="M40" s="1">
        <v>0</v>
      </c>
      <c r="N40" s="24"/>
    </row>
    <row r="41" spans="1:14" s="2" customFormat="1" ht="32.25" customHeight="1">
      <c r="A41" s="3" t="s">
        <v>404</v>
      </c>
      <c r="B41" s="4" t="s">
        <v>339</v>
      </c>
      <c r="C41" s="44"/>
      <c r="D41" s="1">
        <f>E41+F41+G41+H41</f>
        <v>5500</v>
      </c>
      <c r="E41" s="1">
        <v>0</v>
      </c>
      <c r="F41" s="1">
        <v>0</v>
      </c>
      <c r="G41" s="1">
        <v>5500</v>
      </c>
      <c r="H41" s="1">
        <v>0</v>
      </c>
      <c r="I41" s="1">
        <f t="shared" si="8"/>
        <v>4825.80765</v>
      </c>
      <c r="J41" s="1">
        <v>0</v>
      </c>
      <c r="K41" s="1">
        <v>0</v>
      </c>
      <c r="L41" s="1">
        <v>4825.80765</v>
      </c>
      <c r="M41" s="1">
        <v>0</v>
      </c>
      <c r="N41" s="24" t="s">
        <v>237</v>
      </c>
    </row>
    <row r="42" spans="1:14" s="2" customFormat="1" ht="72.75" customHeight="1">
      <c r="A42" s="3" t="s">
        <v>405</v>
      </c>
      <c r="B42" s="12" t="s">
        <v>478</v>
      </c>
      <c r="C42" s="44"/>
      <c r="D42" s="1">
        <f>E42+F42+G42+H42</f>
        <v>200</v>
      </c>
      <c r="E42" s="1">
        <v>0</v>
      </c>
      <c r="F42" s="1">
        <v>0</v>
      </c>
      <c r="G42" s="1">
        <v>200</v>
      </c>
      <c r="H42" s="1">
        <v>0</v>
      </c>
      <c r="I42" s="1">
        <f t="shared" si="8"/>
        <v>148.877</v>
      </c>
      <c r="J42" s="1">
        <v>0</v>
      </c>
      <c r="K42" s="1">
        <v>0</v>
      </c>
      <c r="L42" s="1">
        <v>148.877</v>
      </c>
      <c r="M42" s="1">
        <v>0</v>
      </c>
      <c r="N42" s="24" t="s">
        <v>233</v>
      </c>
    </row>
    <row r="43" spans="1:14" s="2" customFormat="1" ht="48.75" customHeight="1">
      <c r="A43" s="3" t="s">
        <v>234</v>
      </c>
      <c r="B43" s="12" t="s">
        <v>235</v>
      </c>
      <c r="C43" s="49"/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8"/>
        <v>120</v>
      </c>
      <c r="J43" s="1">
        <v>0</v>
      </c>
      <c r="K43" s="1">
        <v>0</v>
      </c>
      <c r="L43" s="1">
        <v>120</v>
      </c>
      <c r="M43" s="1">
        <v>0</v>
      </c>
      <c r="N43" s="24" t="s">
        <v>236</v>
      </c>
    </row>
    <row r="44" spans="1:14" s="2" customFormat="1" ht="44.25" customHeight="1">
      <c r="A44" s="3" t="s">
        <v>479</v>
      </c>
      <c r="B44" s="12" t="s">
        <v>341</v>
      </c>
      <c r="C44" s="6"/>
      <c r="D44" s="1">
        <f>D45+D46+D47+D48+D49+D50+D51</f>
        <v>24290.809999999998</v>
      </c>
      <c r="E44" s="1">
        <v>0</v>
      </c>
      <c r="F44" s="1">
        <v>0</v>
      </c>
      <c r="G44" s="1">
        <f aca="true" t="shared" si="9" ref="G44:M44">G45+G46+G47+G48+G49+G50+G51</f>
        <v>23290.809999999998</v>
      </c>
      <c r="H44" s="1">
        <f t="shared" si="9"/>
        <v>1000</v>
      </c>
      <c r="I44" s="1">
        <f t="shared" si="9"/>
        <v>22930.370000000003</v>
      </c>
      <c r="J44" s="1">
        <f t="shared" si="9"/>
        <v>0</v>
      </c>
      <c r="K44" s="1">
        <f t="shared" si="9"/>
        <v>0</v>
      </c>
      <c r="L44" s="1">
        <f>L45+L46+L47+L48+L49+L50+L51</f>
        <v>22930.370000000003</v>
      </c>
      <c r="M44" s="1">
        <f t="shared" si="9"/>
        <v>0</v>
      </c>
      <c r="N44" s="30"/>
    </row>
    <row r="45" spans="1:14" s="2" customFormat="1" ht="62.25" customHeight="1">
      <c r="A45" s="3" t="s">
        <v>406</v>
      </c>
      <c r="B45" s="12" t="s">
        <v>480</v>
      </c>
      <c r="C45" s="38" t="s">
        <v>1</v>
      </c>
      <c r="D45" s="1">
        <f aca="true" t="shared" si="10" ref="D45:D51">E45+F45+G45+H45</f>
        <v>1000</v>
      </c>
      <c r="E45" s="1">
        <v>0</v>
      </c>
      <c r="F45" s="1">
        <v>0</v>
      </c>
      <c r="G45" s="1">
        <v>1000</v>
      </c>
      <c r="H45" s="1">
        <v>0</v>
      </c>
      <c r="I45" s="1">
        <f aca="true" t="shared" si="11" ref="I45:I51">J45+K45+L45+M45</f>
        <v>599.7</v>
      </c>
      <c r="J45" s="1">
        <v>0</v>
      </c>
      <c r="K45" s="1">
        <v>0</v>
      </c>
      <c r="L45" s="1">
        <v>599.7</v>
      </c>
      <c r="M45" s="1">
        <v>0</v>
      </c>
      <c r="N45" s="24" t="s">
        <v>168</v>
      </c>
    </row>
    <row r="46" spans="1:14" s="2" customFormat="1" ht="60" customHeight="1">
      <c r="A46" s="3" t="s">
        <v>407</v>
      </c>
      <c r="B46" s="12" t="s">
        <v>481</v>
      </c>
      <c r="C46" s="38"/>
      <c r="D46" s="1">
        <f t="shared" si="10"/>
        <v>67</v>
      </c>
      <c r="E46" s="1">
        <v>0</v>
      </c>
      <c r="F46" s="1">
        <v>0</v>
      </c>
      <c r="G46" s="1">
        <v>67</v>
      </c>
      <c r="H46" s="1">
        <v>0</v>
      </c>
      <c r="I46" s="1">
        <f t="shared" si="11"/>
        <v>27</v>
      </c>
      <c r="J46" s="1">
        <v>0</v>
      </c>
      <c r="K46" s="1">
        <v>0</v>
      </c>
      <c r="L46" s="1">
        <v>27</v>
      </c>
      <c r="M46" s="1">
        <v>0</v>
      </c>
      <c r="N46" s="24" t="s">
        <v>166</v>
      </c>
    </row>
    <row r="47" spans="1:14" s="2" customFormat="1" ht="75" customHeight="1">
      <c r="A47" s="3" t="s">
        <v>568</v>
      </c>
      <c r="B47" s="12" t="s">
        <v>567</v>
      </c>
      <c r="C47" s="38"/>
      <c r="D47" s="1">
        <f t="shared" si="10"/>
        <v>1596.81</v>
      </c>
      <c r="E47" s="1">
        <v>0</v>
      </c>
      <c r="F47" s="1">
        <v>0</v>
      </c>
      <c r="G47" s="1">
        <v>1596.81</v>
      </c>
      <c r="H47" s="1">
        <v>0</v>
      </c>
      <c r="I47" s="1">
        <f t="shared" si="11"/>
        <v>1475.3</v>
      </c>
      <c r="J47" s="1">
        <v>0</v>
      </c>
      <c r="K47" s="1">
        <v>0</v>
      </c>
      <c r="L47" s="1">
        <v>1475.3</v>
      </c>
      <c r="M47" s="1">
        <v>0</v>
      </c>
      <c r="N47" s="24" t="s">
        <v>231</v>
      </c>
    </row>
    <row r="48" spans="1:14" s="2" customFormat="1" ht="34.5" customHeight="1">
      <c r="A48" s="3" t="s">
        <v>408</v>
      </c>
      <c r="B48" s="12" t="s">
        <v>149</v>
      </c>
      <c r="C48" s="38" t="s">
        <v>2</v>
      </c>
      <c r="D48" s="1">
        <f t="shared" si="10"/>
        <v>9550</v>
      </c>
      <c r="E48" s="1">
        <v>0</v>
      </c>
      <c r="F48" s="1">
        <v>0</v>
      </c>
      <c r="G48" s="1">
        <v>9550</v>
      </c>
      <c r="H48" s="1">
        <v>0</v>
      </c>
      <c r="I48" s="1">
        <f t="shared" si="11"/>
        <v>10180.77</v>
      </c>
      <c r="J48" s="1">
        <v>0</v>
      </c>
      <c r="K48" s="1">
        <v>0</v>
      </c>
      <c r="L48" s="1">
        <v>10180.77</v>
      </c>
      <c r="M48" s="1">
        <v>0</v>
      </c>
      <c r="N48" s="30"/>
    </row>
    <row r="49" spans="1:14" s="2" customFormat="1" ht="36" customHeight="1">
      <c r="A49" s="3" t="s">
        <v>409</v>
      </c>
      <c r="B49" s="12" t="s">
        <v>150</v>
      </c>
      <c r="C49" s="38"/>
      <c r="D49" s="1">
        <f t="shared" si="10"/>
        <v>9550</v>
      </c>
      <c r="E49" s="1">
        <v>0</v>
      </c>
      <c r="F49" s="1">
        <v>0</v>
      </c>
      <c r="G49" s="1">
        <v>9550</v>
      </c>
      <c r="H49" s="1">
        <v>0</v>
      </c>
      <c r="I49" s="1">
        <f t="shared" si="11"/>
        <v>9285.2</v>
      </c>
      <c r="J49" s="1">
        <v>0</v>
      </c>
      <c r="K49" s="1">
        <v>0</v>
      </c>
      <c r="L49" s="1">
        <v>9285.2</v>
      </c>
      <c r="M49" s="1">
        <v>0</v>
      </c>
      <c r="N49" s="24" t="s">
        <v>349</v>
      </c>
    </row>
    <row r="50" spans="1:14" s="2" customFormat="1" ht="59.25" customHeight="1">
      <c r="A50" s="3" t="s">
        <v>482</v>
      </c>
      <c r="B50" s="12" t="s">
        <v>569</v>
      </c>
      <c r="C50" s="38" t="s">
        <v>1</v>
      </c>
      <c r="D50" s="1">
        <f t="shared" si="10"/>
        <v>1527</v>
      </c>
      <c r="E50" s="1">
        <v>0</v>
      </c>
      <c r="F50" s="1">
        <v>0</v>
      </c>
      <c r="G50" s="1">
        <v>1527</v>
      </c>
      <c r="H50" s="1">
        <v>0</v>
      </c>
      <c r="I50" s="1">
        <f t="shared" si="11"/>
        <v>1322.4</v>
      </c>
      <c r="J50" s="1">
        <v>0</v>
      </c>
      <c r="K50" s="1">
        <v>0</v>
      </c>
      <c r="L50" s="1">
        <v>1322.4</v>
      </c>
      <c r="M50" s="1">
        <v>0</v>
      </c>
      <c r="N50" s="24" t="s">
        <v>169</v>
      </c>
    </row>
    <row r="51" spans="1:14" s="2" customFormat="1" ht="57.75" customHeight="1">
      <c r="A51" s="3" t="s">
        <v>483</v>
      </c>
      <c r="B51" s="12" t="s">
        <v>0</v>
      </c>
      <c r="C51" s="38"/>
      <c r="D51" s="1">
        <f t="shared" si="10"/>
        <v>1000</v>
      </c>
      <c r="E51" s="1">
        <v>0</v>
      </c>
      <c r="F51" s="1">
        <v>0</v>
      </c>
      <c r="G51" s="1">
        <v>0</v>
      </c>
      <c r="H51" s="1">
        <v>1000</v>
      </c>
      <c r="I51" s="1">
        <f t="shared" si="11"/>
        <v>40</v>
      </c>
      <c r="J51" s="1">
        <v>0</v>
      </c>
      <c r="K51" s="1">
        <v>0</v>
      </c>
      <c r="L51" s="1">
        <v>40</v>
      </c>
      <c r="M51" s="1">
        <v>0</v>
      </c>
      <c r="N51" s="24" t="s">
        <v>167</v>
      </c>
    </row>
    <row r="52" spans="1:14" s="2" customFormat="1" ht="15.75">
      <c r="A52" s="3">
        <v>5</v>
      </c>
      <c r="B52" s="34" t="s">
        <v>325</v>
      </c>
      <c r="C52" s="27"/>
      <c r="D52" s="7">
        <f aca="true" t="shared" si="12" ref="D52:M52">D53+D66+D79</f>
        <v>36380.909999999996</v>
      </c>
      <c r="E52" s="7">
        <f t="shared" si="12"/>
        <v>0</v>
      </c>
      <c r="F52" s="7">
        <f t="shared" si="12"/>
        <v>13026</v>
      </c>
      <c r="G52" s="7">
        <f t="shared" si="12"/>
        <v>13528.71</v>
      </c>
      <c r="H52" s="7">
        <f t="shared" si="12"/>
        <v>9826.2</v>
      </c>
      <c r="I52" s="7">
        <f t="shared" si="12"/>
        <v>41054.700000000004</v>
      </c>
      <c r="J52" s="7">
        <f t="shared" si="12"/>
        <v>0</v>
      </c>
      <c r="K52" s="7">
        <v>0</v>
      </c>
      <c r="L52" s="7">
        <f t="shared" si="12"/>
        <v>13081.399999999998</v>
      </c>
      <c r="M52" s="7">
        <f t="shared" si="12"/>
        <v>0</v>
      </c>
      <c r="N52" s="30"/>
    </row>
    <row r="53" spans="1:14" s="2" customFormat="1" ht="48.75" customHeight="1">
      <c r="A53" s="3" t="s">
        <v>410</v>
      </c>
      <c r="B53" s="4" t="s">
        <v>346</v>
      </c>
      <c r="C53" s="6"/>
      <c r="D53" s="1">
        <f>D54+D55+D56+D57+D58</f>
        <v>25526.847999999998</v>
      </c>
      <c r="E53" s="1">
        <f>E54+E55+E56+E57+E58</f>
        <v>0</v>
      </c>
      <c r="F53" s="1">
        <f>F54+F55+F56+F57+F58</f>
        <v>13026</v>
      </c>
      <c r="G53" s="1">
        <f>G54+G55+G56+G57+G58</f>
        <v>3500.848</v>
      </c>
      <c r="H53" s="1">
        <f>H54+H55+H56+H57+H58</f>
        <v>9000</v>
      </c>
      <c r="I53" s="1">
        <f>I54+I55+I56+I57+I58+I59+I60+I61+I62+I64+I65</f>
        <v>33704.100000000006</v>
      </c>
      <c r="J53" s="1">
        <f>J54+J55+J56+J57+J58+J59+J60+J61+J62+J64+J65</f>
        <v>0</v>
      </c>
      <c r="K53" s="1">
        <f>K54+K55+K56+K57+K58+K59+K60+K61+K62+K64+K65</f>
        <v>27945.4</v>
      </c>
      <c r="L53" s="1">
        <f>L54+L55+L56+L57+L58+L59+L60+L61+L62+L64+L65</f>
        <v>5758.7</v>
      </c>
      <c r="M53" s="1">
        <f>M54+M55+M56+M57+M58+M59+M60+M61+M62+M64+M65</f>
        <v>0</v>
      </c>
      <c r="N53" s="30"/>
    </row>
    <row r="54" spans="1:14" s="2" customFormat="1" ht="45" customHeight="1">
      <c r="A54" s="3" t="s">
        <v>411</v>
      </c>
      <c r="B54" s="4" t="s">
        <v>3</v>
      </c>
      <c r="C54" s="43" t="s">
        <v>1</v>
      </c>
      <c r="D54" s="1">
        <f>E54+F54+G54+H54</f>
        <v>9000</v>
      </c>
      <c r="E54" s="1">
        <v>0</v>
      </c>
      <c r="F54" s="1">
        <v>0</v>
      </c>
      <c r="G54" s="1">
        <v>0</v>
      </c>
      <c r="H54" s="1">
        <v>9000</v>
      </c>
      <c r="I54" s="1">
        <f aca="true" t="shared" si="13" ref="I54:I86">J54+K54+L54+M54</f>
        <v>6288.9</v>
      </c>
      <c r="J54" s="1">
        <v>0</v>
      </c>
      <c r="K54" s="1">
        <v>6288.9</v>
      </c>
      <c r="L54" s="1">
        <v>0</v>
      </c>
      <c r="M54" s="1">
        <v>0</v>
      </c>
      <c r="N54" s="24" t="s">
        <v>232</v>
      </c>
    </row>
    <row r="55" spans="1:14" s="2" customFormat="1" ht="188.25" customHeight="1">
      <c r="A55" s="3" t="s">
        <v>412</v>
      </c>
      <c r="B55" s="12" t="s">
        <v>484</v>
      </c>
      <c r="C55" s="44"/>
      <c r="D55" s="1">
        <f>E55+F55+G55+H55</f>
        <v>2446.6</v>
      </c>
      <c r="E55" s="1">
        <v>0</v>
      </c>
      <c r="F55" s="1">
        <v>0</v>
      </c>
      <c r="G55" s="1">
        <v>2446.6</v>
      </c>
      <c r="H55" s="1">
        <v>0</v>
      </c>
      <c r="I55" s="1">
        <f t="shared" si="13"/>
        <v>3267</v>
      </c>
      <c r="J55" s="1">
        <v>0</v>
      </c>
      <c r="K55" s="1">
        <v>3169</v>
      </c>
      <c r="L55" s="1">
        <v>98</v>
      </c>
      <c r="M55" s="1">
        <v>0</v>
      </c>
      <c r="N55" s="24" t="s">
        <v>170</v>
      </c>
    </row>
    <row r="56" spans="1:14" s="2" customFormat="1" ht="70.5" customHeight="1">
      <c r="A56" s="3" t="s">
        <v>413</v>
      </c>
      <c r="B56" s="12" t="s">
        <v>485</v>
      </c>
      <c r="C56" s="44"/>
      <c r="D56" s="1">
        <f>E56+F56+G56+H56</f>
        <v>100</v>
      </c>
      <c r="E56" s="1">
        <v>0</v>
      </c>
      <c r="F56" s="1">
        <v>0</v>
      </c>
      <c r="G56" s="1">
        <v>100</v>
      </c>
      <c r="H56" s="1">
        <v>0</v>
      </c>
      <c r="I56" s="1">
        <f t="shared" si="13"/>
        <v>0</v>
      </c>
      <c r="J56" s="1">
        <v>0</v>
      </c>
      <c r="K56" s="1">
        <v>0</v>
      </c>
      <c r="L56" s="1">
        <v>0</v>
      </c>
      <c r="M56" s="1">
        <v>0</v>
      </c>
      <c r="N56" s="24" t="s">
        <v>171</v>
      </c>
    </row>
    <row r="57" spans="1:14" s="2" customFormat="1" ht="57.75" customHeight="1">
      <c r="A57" s="3" t="s">
        <v>414</v>
      </c>
      <c r="B57" s="12" t="s">
        <v>4</v>
      </c>
      <c r="C57" s="44"/>
      <c r="D57" s="1">
        <f>E57+F57+G57+H57</f>
        <v>954.248</v>
      </c>
      <c r="E57" s="1">
        <v>0</v>
      </c>
      <c r="F57" s="1">
        <v>0</v>
      </c>
      <c r="G57" s="1">
        <v>954.248</v>
      </c>
      <c r="H57" s="1">
        <v>0</v>
      </c>
      <c r="I57" s="1">
        <f t="shared" si="13"/>
        <v>613.6</v>
      </c>
      <c r="J57" s="1">
        <v>0</v>
      </c>
      <c r="K57" s="1">
        <v>0</v>
      </c>
      <c r="L57" s="1">
        <v>613.6</v>
      </c>
      <c r="M57" s="1">
        <v>0</v>
      </c>
      <c r="N57" s="24" t="s">
        <v>172</v>
      </c>
    </row>
    <row r="58" spans="1:14" s="2" customFormat="1" ht="73.5" customHeight="1">
      <c r="A58" s="3" t="s">
        <v>486</v>
      </c>
      <c r="B58" s="12" t="s">
        <v>343</v>
      </c>
      <c r="C58" s="44"/>
      <c r="D58" s="1">
        <f>E58+F58+G58+H58</f>
        <v>13026</v>
      </c>
      <c r="E58" s="1">
        <v>0</v>
      </c>
      <c r="F58" s="1">
        <v>13026</v>
      </c>
      <c r="G58" s="1">
        <v>0</v>
      </c>
      <c r="H58" s="1">
        <v>0</v>
      </c>
      <c r="I58" s="1">
        <f t="shared" si="13"/>
        <v>18487.5</v>
      </c>
      <c r="J58" s="1">
        <v>0</v>
      </c>
      <c r="K58" s="1">
        <v>18487.5</v>
      </c>
      <c r="L58" s="1">
        <v>0</v>
      </c>
      <c r="M58" s="1">
        <v>0</v>
      </c>
      <c r="N58" s="24" t="s">
        <v>173</v>
      </c>
    </row>
    <row r="59" spans="1:14" s="2" customFormat="1" ht="73.5" customHeight="1">
      <c r="A59" s="3" t="s">
        <v>277</v>
      </c>
      <c r="B59" s="12" t="s">
        <v>189</v>
      </c>
      <c r="C59" s="44"/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13"/>
        <v>3222.8</v>
      </c>
      <c r="J59" s="1">
        <v>0</v>
      </c>
      <c r="K59" s="1">
        <v>0</v>
      </c>
      <c r="L59" s="1">
        <v>3222.8</v>
      </c>
      <c r="M59" s="1">
        <v>0</v>
      </c>
      <c r="N59" s="24" t="s">
        <v>191</v>
      </c>
    </row>
    <row r="60" spans="1:14" s="2" customFormat="1" ht="73.5" customHeight="1">
      <c r="A60" s="3" t="s">
        <v>278</v>
      </c>
      <c r="B60" s="12" t="s">
        <v>190</v>
      </c>
      <c r="C60" s="44"/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13"/>
        <v>759.9</v>
      </c>
      <c r="J60" s="1">
        <v>0</v>
      </c>
      <c r="K60" s="1">
        <v>0</v>
      </c>
      <c r="L60" s="1">
        <v>759.9</v>
      </c>
      <c r="M60" s="1">
        <v>0</v>
      </c>
      <c r="N60" s="24" t="s">
        <v>191</v>
      </c>
    </row>
    <row r="61" spans="1:14" s="2" customFormat="1" ht="73.5" customHeight="1">
      <c r="A61" s="3" t="s">
        <v>279</v>
      </c>
      <c r="B61" s="12" t="s">
        <v>192</v>
      </c>
      <c r="C61" s="44"/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13"/>
        <v>90.4</v>
      </c>
      <c r="J61" s="1">
        <v>0</v>
      </c>
      <c r="K61" s="1">
        <v>0</v>
      </c>
      <c r="L61" s="1">
        <v>90.4</v>
      </c>
      <c r="M61" s="1">
        <v>0</v>
      </c>
      <c r="N61" s="24" t="s">
        <v>191</v>
      </c>
    </row>
    <row r="62" spans="1:14" s="2" customFormat="1" ht="73.5" customHeight="1">
      <c r="A62" s="3" t="s">
        <v>280</v>
      </c>
      <c r="B62" s="12" t="s">
        <v>193</v>
      </c>
      <c r="C62" s="44"/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13"/>
        <v>685</v>
      </c>
      <c r="J62" s="1">
        <v>0</v>
      </c>
      <c r="K62" s="1">
        <v>0</v>
      </c>
      <c r="L62" s="1">
        <v>685</v>
      </c>
      <c r="M62" s="1">
        <v>0</v>
      </c>
      <c r="N62" s="24" t="s">
        <v>191</v>
      </c>
    </row>
    <row r="63" spans="1:14" s="2" customFormat="1" ht="73.5" customHeight="1">
      <c r="A63" s="3" t="s">
        <v>281</v>
      </c>
      <c r="B63" s="12" t="s">
        <v>194</v>
      </c>
      <c r="C63" s="44"/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13"/>
        <v>198</v>
      </c>
      <c r="J63" s="1">
        <v>0</v>
      </c>
      <c r="K63" s="1">
        <v>0</v>
      </c>
      <c r="L63" s="1">
        <v>198</v>
      </c>
      <c r="M63" s="1">
        <v>0</v>
      </c>
      <c r="N63" s="24" t="s">
        <v>191</v>
      </c>
    </row>
    <row r="64" spans="1:14" s="2" customFormat="1" ht="73.5" customHeight="1">
      <c r="A64" s="3" t="s">
        <v>282</v>
      </c>
      <c r="B64" s="12" t="s">
        <v>195</v>
      </c>
      <c r="C64" s="44"/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13"/>
        <v>95</v>
      </c>
      <c r="J64" s="1">
        <v>0</v>
      </c>
      <c r="K64" s="1">
        <v>0</v>
      </c>
      <c r="L64" s="1">
        <v>95</v>
      </c>
      <c r="M64" s="1">
        <v>0</v>
      </c>
      <c r="N64" s="24" t="s">
        <v>191</v>
      </c>
    </row>
    <row r="65" spans="1:14" s="2" customFormat="1" ht="73.5" customHeight="1">
      <c r="A65" s="3" t="s">
        <v>283</v>
      </c>
      <c r="B65" s="12" t="s">
        <v>196</v>
      </c>
      <c r="C65" s="44"/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13"/>
        <v>194</v>
      </c>
      <c r="J65" s="1">
        <v>0</v>
      </c>
      <c r="K65" s="1">
        <v>0</v>
      </c>
      <c r="L65" s="1">
        <v>194</v>
      </c>
      <c r="M65" s="1">
        <v>0</v>
      </c>
      <c r="N65" s="24" t="s">
        <v>191</v>
      </c>
    </row>
    <row r="66" spans="1:14" s="2" customFormat="1" ht="33" customHeight="1">
      <c r="A66" s="3" t="s">
        <v>415</v>
      </c>
      <c r="B66" s="12" t="s">
        <v>345</v>
      </c>
      <c r="C66" s="45"/>
      <c r="D66" s="1">
        <f aca="true" t="shared" si="14" ref="D66:D73">E66+F66+G66+H66</f>
        <v>3445.192</v>
      </c>
      <c r="E66" s="1">
        <f>E67+E68+E69+E73</f>
        <v>0</v>
      </c>
      <c r="F66" s="1">
        <f>F67+F68+F69+F73</f>
        <v>0</v>
      </c>
      <c r="G66" s="1">
        <f>G67+G68+G69+G73</f>
        <v>2718.992</v>
      </c>
      <c r="H66" s="1">
        <f>H67+H68+H69+H73</f>
        <v>726.2</v>
      </c>
      <c r="I66" s="1">
        <f>I67+I68+I69+I73+I74+I75+I76+I77+I78</f>
        <v>3116.6</v>
      </c>
      <c r="J66" s="1">
        <f>J67+J68+J69+J73+J74+J75+J76+J77+J78</f>
        <v>0</v>
      </c>
      <c r="K66" s="1">
        <f>K67+K68+K69+K73+K74+K75+K76+K77+K78</f>
        <v>0</v>
      </c>
      <c r="L66" s="1">
        <f>L67+L68+L69+L73+L74+L75+L76+L77+L78</f>
        <v>3116.6</v>
      </c>
      <c r="M66" s="1">
        <f>M67+M68+M69+M73+M74+M75+M76+M77+M78</f>
        <v>0</v>
      </c>
      <c r="N66" s="30"/>
    </row>
    <row r="67" spans="1:14" s="2" customFormat="1" ht="53.25" customHeight="1">
      <c r="A67" s="3" t="s">
        <v>416</v>
      </c>
      <c r="B67" s="12" t="s">
        <v>487</v>
      </c>
      <c r="C67" s="43" t="s">
        <v>1</v>
      </c>
      <c r="D67" s="1">
        <f t="shared" si="14"/>
        <v>300</v>
      </c>
      <c r="E67" s="1">
        <v>0</v>
      </c>
      <c r="F67" s="1">
        <v>0</v>
      </c>
      <c r="G67" s="1">
        <v>0</v>
      </c>
      <c r="H67" s="1">
        <v>300</v>
      </c>
      <c r="I67" s="1">
        <f t="shared" si="13"/>
        <v>0</v>
      </c>
      <c r="J67" s="1">
        <v>0</v>
      </c>
      <c r="K67" s="1">
        <v>0</v>
      </c>
      <c r="L67" s="1">
        <v>0</v>
      </c>
      <c r="M67" s="1">
        <v>0</v>
      </c>
      <c r="N67" s="24" t="s">
        <v>174</v>
      </c>
    </row>
    <row r="68" spans="1:14" s="2" customFormat="1" ht="43.5" customHeight="1">
      <c r="A68" s="3" t="s">
        <v>417</v>
      </c>
      <c r="B68" s="12" t="s">
        <v>488</v>
      </c>
      <c r="C68" s="44"/>
      <c r="D68" s="1">
        <f t="shared" si="14"/>
        <v>127.512</v>
      </c>
      <c r="E68" s="1">
        <v>0</v>
      </c>
      <c r="F68" s="1">
        <v>0</v>
      </c>
      <c r="G68" s="1">
        <v>127.512</v>
      </c>
      <c r="H68" s="1">
        <v>0</v>
      </c>
      <c r="I68" s="1">
        <f t="shared" si="13"/>
        <v>127.5</v>
      </c>
      <c r="J68" s="1">
        <v>0</v>
      </c>
      <c r="K68" s="1">
        <v>0</v>
      </c>
      <c r="L68" s="1">
        <v>127.5</v>
      </c>
      <c r="M68" s="1">
        <v>0</v>
      </c>
      <c r="N68" s="24"/>
    </row>
    <row r="69" spans="1:14" s="2" customFormat="1" ht="69" customHeight="1">
      <c r="A69" s="55" t="s">
        <v>418</v>
      </c>
      <c r="B69" s="12" t="s">
        <v>146</v>
      </c>
      <c r="C69" s="44"/>
      <c r="D69" s="1">
        <f t="shared" si="14"/>
        <v>2426.2</v>
      </c>
      <c r="E69" s="1">
        <f>E70+E71+E72</f>
        <v>0</v>
      </c>
      <c r="F69" s="1">
        <f>F70+F71+F72</f>
        <v>0</v>
      </c>
      <c r="G69" s="1">
        <f>G70+G71+G72</f>
        <v>2000</v>
      </c>
      <c r="H69" s="1">
        <v>426.2</v>
      </c>
      <c r="I69" s="1">
        <f>I72+I71+I70</f>
        <v>1492.5</v>
      </c>
      <c r="J69" s="1">
        <f>J72+J71+J70</f>
        <v>0</v>
      </c>
      <c r="K69" s="1">
        <f>K72+K71+K70</f>
        <v>0</v>
      </c>
      <c r="L69" s="1">
        <f>L72+L71+L70</f>
        <v>1492.5</v>
      </c>
      <c r="M69" s="1">
        <f>M72+M71+M70</f>
        <v>0</v>
      </c>
      <c r="N69" s="24" t="s">
        <v>175</v>
      </c>
    </row>
    <row r="70" spans="1:14" s="2" customFormat="1" ht="17.25" customHeight="1">
      <c r="A70" s="55"/>
      <c r="B70" s="12" t="s">
        <v>5</v>
      </c>
      <c r="C70" s="44"/>
      <c r="D70" s="1">
        <f t="shared" si="14"/>
        <v>1400</v>
      </c>
      <c r="E70" s="1">
        <v>0</v>
      </c>
      <c r="F70" s="1">
        <v>0</v>
      </c>
      <c r="G70" s="1">
        <v>1400</v>
      </c>
      <c r="H70" s="1">
        <v>0</v>
      </c>
      <c r="I70" s="1">
        <f t="shared" si="13"/>
        <v>1107.5</v>
      </c>
      <c r="J70" s="1">
        <v>0</v>
      </c>
      <c r="K70" s="1">
        <v>0</v>
      </c>
      <c r="L70" s="1">
        <v>1107.5</v>
      </c>
      <c r="M70" s="1">
        <v>0</v>
      </c>
      <c r="N70" s="30"/>
    </row>
    <row r="71" spans="1:14" s="2" customFormat="1" ht="15.75" customHeight="1">
      <c r="A71" s="55"/>
      <c r="B71" s="12" t="s">
        <v>6</v>
      </c>
      <c r="C71" s="44"/>
      <c r="D71" s="1">
        <f t="shared" si="14"/>
        <v>300</v>
      </c>
      <c r="E71" s="1">
        <v>0</v>
      </c>
      <c r="F71" s="1">
        <v>0</v>
      </c>
      <c r="G71" s="1">
        <v>300</v>
      </c>
      <c r="H71" s="1">
        <v>0</v>
      </c>
      <c r="I71" s="1">
        <f t="shared" si="13"/>
        <v>198.5</v>
      </c>
      <c r="J71" s="1">
        <v>0</v>
      </c>
      <c r="K71" s="1">
        <v>0</v>
      </c>
      <c r="L71" s="1">
        <v>198.5</v>
      </c>
      <c r="M71" s="1">
        <v>0</v>
      </c>
      <c r="N71" s="30"/>
    </row>
    <row r="72" spans="1:14" s="2" customFormat="1" ht="13.5" customHeight="1">
      <c r="A72" s="55"/>
      <c r="B72" s="12" t="s">
        <v>7</v>
      </c>
      <c r="C72" s="44"/>
      <c r="D72" s="1">
        <f t="shared" si="14"/>
        <v>300</v>
      </c>
      <c r="E72" s="1">
        <v>0</v>
      </c>
      <c r="F72" s="1">
        <v>0</v>
      </c>
      <c r="G72" s="1">
        <v>300</v>
      </c>
      <c r="H72" s="1">
        <v>0</v>
      </c>
      <c r="I72" s="1">
        <f t="shared" si="13"/>
        <v>186.5</v>
      </c>
      <c r="J72" s="1">
        <v>0</v>
      </c>
      <c r="K72" s="1">
        <v>0</v>
      </c>
      <c r="L72" s="1">
        <v>186.5</v>
      </c>
      <c r="M72" s="1">
        <v>0</v>
      </c>
      <c r="N72" s="30"/>
    </row>
    <row r="73" spans="1:14" s="2" customFormat="1" ht="29.25" customHeight="1">
      <c r="A73" s="3" t="s">
        <v>8</v>
      </c>
      <c r="B73" s="28" t="s">
        <v>355</v>
      </c>
      <c r="C73" s="44"/>
      <c r="D73" s="1">
        <f t="shared" si="14"/>
        <v>591.48</v>
      </c>
      <c r="E73" s="1">
        <v>0</v>
      </c>
      <c r="F73" s="1">
        <v>0</v>
      </c>
      <c r="G73" s="1">
        <v>591.48</v>
      </c>
      <c r="H73" s="1">
        <v>0</v>
      </c>
      <c r="I73" s="1">
        <f t="shared" si="13"/>
        <v>591.5</v>
      </c>
      <c r="J73" s="1">
        <v>0</v>
      </c>
      <c r="K73" s="1">
        <v>0</v>
      </c>
      <c r="L73" s="1">
        <v>591.5</v>
      </c>
      <c r="M73" s="1">
        <v>0</v>
      </c>
      <c r="N73" s="24"/>
    </row>
    <row r="74" spans="1:14" s="2" customFormat="1" ht="51" customHeight="1">
      <c r="A74" s="3" t="s">
        <v>284</v>
      </c>
      <c r="B74" s="28" t="s">
        <v>198</v>
      </c>
      <c r="C74" s="44"/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13"/>
        <v>627.5</v>
      </c>
      <c r="J74" s="1">
        <v>0</v>
      </c>
      <c r="K74" s="1">
        <v>0</v>
      </c>
      <c r="L74" s="1">
        <v>627.5</v>
      </c>
      <c r="M74" s="1">
        <v>0</v>
      </c>
      <c r="N74" s="24" t="s">
        <v>191</v>
      </c>
    </row>
    <row r="75" spans="1:14" s="2" customFormat="1" ht="51" customHeight="1">
      <c r="A75" s="3" t="s">
        <v>285</v>
      </c>
      <c r="B75" s="28" t="s">
        <v>199</v>
      </c>
      <c r="C75" s="44"/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13"/>
        <v>99.9</v>
      </c>
      <c r="J75" s="1">
        <v>0</v>
      </c>
      <c r="K75" s="1">
        <v>0</v>
      </c>
      <c r="L75" s="1">
        <v>99.9</v>
      </c>
      <c r="M75" s="1">
        <v>0</v>
      </c>
      <c r="N75" s="24" t="s">
        <v>191</v>
      </c>
    </row>
    <row r="76" spans="1:14" s="2" customFormat="1" ht="51.75" customHeight="1">
      <c r="A76" s="3" t="s">
        <v>286</v>
      </c>
      <c r="B76" s="28" t="s">
        <v>200</v>
      </c>
      <c r="C76" s="44"/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13"/>
        <v>144.5</v>
      </c>
      <c r="J76" s="1">
        <v>0</v>
      </c>
      <c r="K76" s="1">
        <v>0</v>
      </c>
      <c r="L76" s="1">
        <v>144.5</v>
      </c>
      <c r="M76" s="1">
        <v>0</v>
      </c>
      <c r="N76" s="24" t="s">
        <v>191</v>
      </c>
    </row>
    <row r="77" spans="1:14" s="2" customFormat="1" ht="51.75" customHeight="1">
      <c r="A77" s="3" t="s">
        <v>287</v>
      </c>
      <c r="B77" s="28" t="s">
        <v>201</v>
      </c>
      <c r="C77" s="44"/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13"/>
        <v>13.2</v>
      </c>
      <c r="J77" s="1">
        <v>0</v>
      </c>
      <c r="K77" s="1">
        <v>0</v>
      </c>
      <c r="L77" s="1">
        <v>13.2</v>
      </c>
      <c r="M77" s="1">
        <v>0</v>
      </c>
      <c r="N77" s="24" t="s">
        <v>191</v>
      </c>
    </row>
    <row r="78" spans="1:14" s="2" customFormat="1" ht="51" customHeight="1">
      <c r="A78" s="3" t="s">
        <v>288</v>
      </c>
      <c r="B78" s="28" t="s">
        <v>202</v>
      </c>
      <c r="C78" s="44"/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13"/>
        <v>20</v>
      </c>
      <c r="J78" s="1">
        <v>0</v>
      </c>
      <c r="K78" s="1">
        <v>0</v>
      </c>
      <c r="L78" s="1">
        <v>20</v>
      </c>
      <c r="M78" s="1">
        <v>0</v>
      </c>
      <c r="N78" s="24" t="s">
        <v>191</v>
      </c>
    </row>
    <row r="79" spans="1:14" s="2" customFormat="1" ht="30">
      <c r="A79" s="3" t="s">
        <v>419</v>
      </c>
      <c r="B79" s="12" t="s">
        <v>344</v>
      </c>
      <c r="C79" s="45"/>
      <c r="D79" s="1">
        <f aca="true" t="shared" si="15" ref="D79:D84">E79+F79+G79+H79</f>
        <v>7408.87</v>
      </c>
      <c r="E79" s="1">
        <f>E80+E81+E82+E83+E84</f>
        <v>0</v>
      </c>
      <c r="F79" s="1">
        <f>F80+F81+F82+F83+F84</f>
        <v>0</v>
      </c>
      <c r="G79" s="1">
        <f>G80+G81+G82+G83+G84</f>
        <v>7308.87</v>
      </c>
      <c r="H79" s="1">
        <f>H80+H81+H82+H83+H84</f>
        <v>100</v>
      </c>
      <c r="I79" s="1">
        <f>I80+I81+I82+I83+I84+I85+I86</f>
        <v>4234</v>
      </c>
      <c r="J79" s="1">
        <f>J80+J81+J82+J83+J84+J85+J86</f>
        <v>0</v>
      </c>
      <c r="K79" s="1">
        <f>K80+K81+K82+K83+K84+K85+K86</f>
        <v>27.9</v>
      </c>
      <c r="L79" s="1">
        <f>L80+L81+L82+L83+L84+L85+L86</f>
        <v>4206.099999999999</v>
      </c>
      <c r="M79" s="1">
        <f>M80+M81+M82+M83+M84+M85+M86</f>
        <v>0</v>
      </c>
      <c r="N79" s="30"/>
    </row>
    <row r="80" spans="1:14" s="2" customFormat="1" ht="51.75" customHeight="1">
      <c r="A80" s="3" t="s">
        <v>420</v>
      </c>
      <c r="B80" s="12" t="s">
        <v>9</v>
      </c>
      <c r="C80" s="43" t="s">
        <v>1</v>
      </c>
      <c r="D80" s="1">
        <f t="shared" si="15"/>
        <v>876.29</v>
      </c>
      <c r="E80" s="1">
        <v>0</v>
      </c>
      <c r="F80" s="1">
        <v>0</v>
      </c>
      <c r="G80" s="1">
        <v>876.29</v>
      </c>
      <c r="H80" s="1">
        <v>0</v>
      </c>
      <c r="I80" s="1">
        <f t="shared" si="13"/>
        <v>0</v>
      </c>
      <c r="J80" s="1">
        <v>0</v>
      </c>
      <c r="K80" s="1">
        <v>0</v>
      </c>
      <c r="L80" s="1">
        <v>0</v>
      </c>
      <c r="M80" s="1">
        <v>0</v>
      </c>
      <c r="N80" s="24" t="s">
        <v>176</v>
      </c>
    </row>
    <row r="81" spans="1:14" s="2" customFormat="1" ht="61.5" customHeight="1">
      <c r="A81" s="3" t="s">
        <v>493</v>
      </c>
      <c r="B81" s="12" t="s">
        <v>489</v>
      </c>
      <c r="C81" s="44"/>
      <c r="D81" s="1">
        <f t="shared" si="15"/>
        <v>6182.58</v>
      </c>
      <c r="E81" s="1">
        <v>0</v>
      </c>
      <c r="F81" s="1">
        <v>0</v>
      </c>
      <c r="G81" s="1">
        <v>6182.58</v>
      </c>
      <c r="H81" s="1">
        <v>0</v>
      </c>
      <c r="I81" s="1">
        <f t="shared" si="13"/>
        <v>3569.4</v>
      </c>
      <c r="J81" s="1">
        <v>0</v>
      </c>
      <c r="K81" s="1">
        <v>0</v>
      </c>
      <c r="L81" s="1">
        <v>3569.4</v>
      </c>
      <c r="M81" s="1">
        <v>0</v>
      </c>
      <c r="N81" s="24" t="s">
        <v>177</v>
      </c>
    </row>
    <row r="82" spans="1:14" s="2" customFormat="1" ht="80.25" customHeight="1">
      <c r="A82" s="3" t="s">
        <v>495</v>
      </c>
      <c r="B82" s="12" t="s">
        <v>490</v>
      </c>
      <c r="C82" s="44"/>
      <c r="D82" s="1">
        <f t="shared" si="15"/>
        <v>150</v>
      </c>
      <c r="E82" s="1">
        <v>0</v>
      </c>
      <c r="F82" s="1">
        <v>0</v>
      </c>
      <c r="G82" s="1">
        <v>150</v>
      </c>
      <c r="H82" s="1">
        <v>0</v>
      </c>
      <c r="I82" s="1">
        <f t="shared" si="13"/>
        <v>0</v>
      </c>
      <c r="J82" s="1">
        <v>0</v>
      </c>
      <c r="K82" s="1">
        <v>0</v>
      </c>
      <c r="L82" s="1">
        <v>0</v>
      </c>
      <c r="M82" s="1">
        <v>0</v>
      </c>
      <c r="N82" s="24" t="s">
        <v>205</v>
      </c>
    </row>
    <row r="83" spans="1:14" s="2" customFormat="1" ht="54" customHeight="1">
      <c r="A83" s="3" t="s">
        <v>494</v>
      </c>
      <c r="B83" s="12" t="s">
        <v>491</v>
      </c>
      <c r="C83" s="44"/>
      <c r="D83" s="1">
        <f t="shared" si="15"/>
        <v>100</v>
      </c>
      <c r="E83" s="1">
        <v>0</v>
      </c>
      <c r="F83" s="1">
        <v>0</v>
      </c>
      <c r="G83" s="1">
        <v>100</v>
      </c>
      <c r="H83" s="1">
        <v>0</v>
      </c>
      <c r="I83" s="1">
        <f t="shared" si="13"/>
        <v>0</v>
      </c>
      <c r="J83" s="1">
        <v>0</v>
      </c>
      <c r="K83" s="1">
        <v>0</v>
      </c>
      <c r="L83" s="1">
        <v>0</v>
      </c>
      <c r="M83" s="1">
        <v>0</v>
      </c>
      <c r="N83" s="24" t="s">
        <v>178</v>
      </c>
    </row>
    <row r="84" spans="1:14" s="2" customFormat="1" ht="44.25" customHeight="1">
      <c r="A84" s="3" t="s">
        <v>496</v>
      </c>
      <c r="B84" s="12" t="s">
        <v>492</v>
      </c>
      <c r="C84" s="44"/>
      <c r="D84" s="1">
        <f t="shared" si="15"/>
        <v>100</v>
      </c>
      <c r="E84" s="1">
        <v>0</v>
      </c>
      <c r="F84" s="1">
        <v>0</v>
      </c>
      <c r="G84" s="1">
        <v>0</v>
      </c>
      <c r="H84" s="1">
        <v>100</v>
      </c>
      <c r="I84" s="1">
        <f t="shared" si="13"/>
        <v>108.5</v>
      </c>
      <c r="J84" s="1">
        <v>0</v>
      </c>
      <c r="K84" s="1">
        <v>27.9</v>
      </c>
      <c r="L84" s="1">
        <v>80.6</v>
      </c>
      <c r="M84" s="1">
        <v>0</v>
      </c>
      <c r="N84" s="24" t="s">
        <v>179</v>
      </c>
    </row>
    <row r="85" spans="1:14" s="2" customFormat="1" ht="55.5" customHeight="1">
      <c r="A85" s="3" t="s">
        <v>289</v>
      </c>
      <c r="B85" s="12" t="s">
        <v>203</v>
      </c>
      <c r="C85" s="44"/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13"/>
        <v>453.4</v>
      </c>
      <c r="J85" s="1">
        <v>0</v>
      </c>
      <c r="K85" s="1">
        <v>0</v>
      </c>
      <c r="L85" s="1">
        <v>453.4</v>
      </c>
      <c r="M85" s="1">
        <v>0</v>
      </c>
      <c r="N85" s="24" t="s">
        <v>191</v>
      </c>
    </row>
    <row r="86" spans="1:14" s="2" customFormat="1" ht="54.75" customHeight="1">
      <c r="A86" s="3" t="s">
        <v>290</v>
      </c>
      <c r="B86" s="12" t="s">
        <v>204</v>
      </c>
      <c r="C86" s="45"/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13"/>
        <v>102.7</v>
      </c>
      <c r="J86" s="1">
        <v>0</v>
      </c>
      <c r="K86" s="1">
        <v>0</v>
      </c>
      <c r="L86" s="1">
        <v>102.7</v>
      </c>
      <c r="M86" s="1">
        <v>0</v>
      </c>
      <c r="N86" s="24" t="s">
        <v>191</v>
      </c>
    </row>
    <row r="87" spans="1:14" s="2" customFormat="1" ht="15">
      <c r="A87" s="3" t="s">
        <v>469</v>
      </c>
      <c r="B87" s="14" t="s">
        <v>428</v>
      </c>
      <c r="C87" s="5"/>
      <c r="D87" s="8">
        <f aca="true" t="shared" si="16" ref="D87:M87">D88</f>
        <v>53294.990000000005</v>
      </c>
      <c r="E87" s="8">
        <f t="shared" si="16"/>
        <v>0</v>
      </c>
      <c r="F87" s="8">
        <f t="shared" si="16"/>
        <v>43874.09</v>
      </c>
      <c r="G87" s="8">
        <f t="shared" si="16"/>
        <v>9420.900000000001</v>
      </c>
      <c r="H87" s="8">
        <f t="shared" si="16"/>
        <v>0</v>
      </c>
      <c r="I87" s="8">
        <f t="shared" si="16"/>
        <v>34348.96749</v>
      </c>
      <c r="J87" s="8">
        <f t="shared" si="16"/>
        <v>2567.65</v>
      </c>
      <c r="K87" s="8">
        <f t="shared" si="16"/>
        <v>27674.96453</v>
      </c>
      <c r="L87" s="8">
        <f t="shared" si="16"/>
        <v>4106.35296</v>
      </c>
      <c r="M87" s="8">
        <f t="shared" si="16"/>
        <v>0</v>
      </c>
      <c r="N87" s="30"/>
    </row>
    <row r="88" spans="1:14" s="2" customFormat="1" ht="27.75" customHeight="1">
      <c r="A88" s="3" t="s">
        <v>423</v>
      </c>
      <c r="B88" s="12" t="s">
        <v>326</v>
      </c>
      <c r="C88" s="38" t="s">
        <v>230</v>
      </c>
      <c r="D88" s="1">
        <f aca="true" t="shared" si="17" ref="D88:M88">D89+D93+D94+D101</f>
        <v>53294.990000000005</v>
      </c>
      <c r="E88" s="1">
        <f t="shared" si="17"/>
        <v>0</v>
      </c>
      <c r="F88" s="1">
        <f t="shared" si="17"/>
        <v>43874.09</v>
      </c>
      <c r="G88" s="1">
        <f t="shared" si="17"/>
        <v>9420.900000000001</v>
      </c>
      <c r="H88" s="1">
        <f t="shared" si="17"/>
        <v>0</v>
      </c>
      <c r="I88" s="1">
        <f t="shared" si="17"/>
        <v>34348.96749</v>
      </c>
      <c r="J88" s="1">
        <f t="shared" si="17"/>
        <v>2567.65</v>
      </c>
      <c r="K88" s="1">
        <f t="shared" si="17"/>
        <v>27674.96453</v>
      </c>
      <c r="L88" s="1">
        <f t="shared" si="17"/>
        <v>4106.35296</v>
      </c>
      <c r="M88" s="1">
        <f t="shared" si="17"/>
        <v>0</v>
      </c>
      <c r="N88" s="30"/>
    </row>
    <row r="89" spans="1:14" s="2" customFormat="1" ht="15" customHeight="1">
      <c r="A89" s="55" t="s">
        <v>505</v>
      </c>
      <c r="B89" s="12" t="s">
        <v>15</v>
      </c>
      <c r="C89" s="38"/>
      <c r="D89" s="1">
        <f aca="true" t="shared" si="18" ref="D89:M89">D90+D91+D92</f>
        <v>32921.72</v>
      </c>
      <c r="E89" s="1">
        <f t="shared" si="18"/>
        <v>0</v>
      </c>
      <c r="F89" s="1">
        <f t="shared" si="18"/>
        <v>31524.09</v>
      </c>
      <c r="G89" s="1">
        <f t="shared" si="18"/>
        <v>1397.63</v>
      </c>
      <c r="H89" s="1">
        <f t="shared" si="18"/>
        <v>0</v>
      </c>
      <c r="I89" s="1">
        <f t="shared" si="18"/>
        <v>11083.69029</v>
      </c>
      <c r="J89" s="1">
        <f t="shared" si="18"/>
        <v>2567.65</v>
      </c>
      <c r="K89" s="1">
        <f t="shared" si="18"/>
        <v>7844.26453</v>
      </c>
      <c r="L89" s="1">
        <f t="shared" si="18"/>
        <v>671.77576</v>
      </c>
      <c r="M89" s="1">
        <f t="shared" si="18"/>
        <v>0</v>
      </c>
      <c r="N89" s="30"/>
    </row>
    <row r="90" spans="1:14" s="2" customFormat="1" ht="111.75" customHeight="1">
      <c r="A90" s="55"/>
      <c r="B90" s="12" t="s">
        <v>497</v>
      </c>
      <c r="C90" s="38"/>
      <c r="D90" s="1">
        <f>E90+F90+G90+H90</f>
        <v>11864.52</v>
      </c>
      <c r="E90" s="1">
        <v>0</v>
      </c>
      <c r="F90" s="1">
        <f>4008.91+5821.59+1678.07</f>
        <v>11508.57</v>
      </c>
      <c r="G90" s="1">
        <f>124+180.05+51.9</f>
        <v>355.95</v>
      </c>
      <c r="H90" s="1">
        <v>0</v>
      </c>
      <c r="I90" s="15">
        <f>J90+K90+L90+M90</f>
        <v>1698.66778</v>
      </c>
      <c r="J90" s="1">
        <v>0</v>
      </c>
      <c r="K90" s="15">
        <v>1646.76778</v>
      </c>
      <c r="L90" s="16">
        <v>51.9</v>
      </c>
      <c r="M90" s="1">
        <v>0</v>
      </c>
      <c r="N90" s="24" t="s">
        <v>307</v>
      </c>
    </row>
    <row r="91" spans="1:14" s="2" customFormat="1" ht="33.75" customHeight="1">
      <c r="A91" s="55"/>
      <c r="B91" s="12" t="s">
        <v>498</v>
      </c>
      <c r="C91" s="38"/>
      <c r="D91" s="1">
        <f>E91+F91+G91+H91</f>
        <v>20635.2</v>
      </c>
      <c r="E91" s="1">
        <v>0</v>
      </c>
      <c r="F91" s="1">
        <f>15693.47+4322.05</f>
        <v>20015.52</v>
      </c>
      <c r="G91" s="1">
        <f>486+133.68</f>
        <v>619.6800000000001</v>
      </c>
      <c r="H91" s="1">
        <v>0</v>
      </c>
      <c r="I91" s="15">
        <f>J91+K91+L91+M91</f>
        <v>9090.82675</v>
      </c>
      <c r="J91" s="1">
        <v>2567.65</v>
      </c>
      <c r="K91" s="15">
        <v>6197.49675</v>
      </c>
      <c r="L91" s="1">
        <v>325.68</v>
      </c>
      <c r="M91" s="1">
        <v>0</v>
      </c>
      <c r="N91" s="24" t="s">
        <v>306</v>
      </c>
    </row>
    <row r="92" spans="1:14" s="2" customFormat="1" ht="32.25" customHeight="1">
      <c r="A92" s="55"/>
      <c r="B92" s="12" t="s">
        <v>14</v>
      </c>
      <c r="C92" s="38"/>
      <c r="D92" s="1">
        <f>E92+F92+G92+H92</f>
        <v>422</v>
      </c>
      <c r="E92" s="1">
        <v>0</v>
      </c>
      <c r="F92" s="1">
        <v>0</v>
      </c>
      <c r="G92" s="1">
        <v>422</v>
      </c>
      <c r="H92" s="1">
        <v>0</v>
      </c>
      <c r="I92" s="1">
        <f>J92+K92+L92+M92</f>
        <v>294.19576</v>
      </c>
      <c r="J92" s="1">
        <v>0</v>
      </c>
      <c r="K92" s="1">
        <v>0</v>
      </c>
      <c r="L92" s="1">
        <v>294.19576</v>
      </c>
      <c r="M92" s="1">
        <v>0</v>
      </c>
      <c r="N92" s="24" t="s">
        <v>223</v>
      </c>
    </row>
    <row r="93" spans="1:14" s="2" customFormat="1" ht="72" customHeight="1">
      <c r="A93" s="3" t="s">
        <v>506</v>
      </c>
      <c r="B93" s="12" t="s">
        <v>499</v>
      </c>
      <c r="C93" s="38"/>
      <c r="D93" s="1">
        <f>E93+F93+G93+H93</f>
        <v>13000</v>
      </c>
      <c r="E93" s="1">
        <v>0</v>
      </c>
      <c r="F93" s="1">
        <v>12350</v>
      </c>
      <c r="G93" s="1">
        <v>650</v>
      </c>
      <c r="H93" s="1">
        <v>0</v>
      </c>
      <c r="I93" s="1">
        <f>J93+K93+L93+M93</f>
        <v>20458.9</v>
      </c>
      <c r="J93" s="1">
        <v>0</v>
      </c>
      <c r="K93" s="1">
        <v>19830.7</v>
      </c>
      <c r="L93" s="1">
        <v>628.2</v>
      </c>
      <c r="M93" s="1">
        <v>0</v>
      </c>
      <c r="N93" s="24" t="s">
        <v>197</v>
      </c>
    </row>
    <row r="94" spans="1:14" s="2" customFormat="1" ht="32.25" customHeight="1">
      <c r="A94" s="55" t="s">
        <v>507</v>
      </c>
      <c r="B94" s="12" t="s">
        <v>13</v>
      </c>
      <c r="C94" s="38"/>
      <c r="D94" s="1">
        <f>D96+D97+D98+D99+D100</f>
        <v>7273.27</v>
      </c>
      <c r="E94" s="1">
        <f>E96+E97+E98+E99+E100</f>
        <v>0</v>
      </c>
      <c r="F94" s="1">
        <f>F96+F97+F98+F99+F100</f>
        <v>0</v>
      </c>
      <c r="G94" s="1">
        <f>G96+G97+G98+G99+G100</f>
        <v>7273.27</v>
      </c>
      <c r="H94" s="1">
        <f>H96+H97+H98+H99+H100</f>
        <v>0</v>
      </c>
      <c r="I94" s="1">
        <f>I96+I97+I98+I99+I100+I95</f>
        <v>2806.3772</v>
      </c>
      <c r="J94" s="1">
        <f>SUM(J95:J100)</f>
        <v>0</v>
      </c>
      <c r="K94" s="1">
        <f>SUM(K95:K100)</f>
        <v>0</v>
      </c>
      <c r="L94" s="1">
        <f>SUM(L95:L100)</f>
        <v>2806.3772</v>
      </c>
      <c r="M94" s="1">
        <f>SUM(M95:M100)</f>
        <v>0</v>
      </c>
      <c r="N94" s="30"/>
    </row>
    <row r="95" spans="1:14" s="2" customFormat="1" ht="32.25" customHeight="1" hidden="1">
      <c r="A95" s="55"/>
      <c r="B95" s="12"/>
      <c r="C95" s="38"/>
      <c r="D95" s="1"/>
      <c r="E95" s="1"/>
      <c r="F95" s="1"/>
      <c r="G95" s="1"/>
      <c r="H95" s="1"/>
      <c r="I95" s="15"/>
      <c r="J95" s="1"/>
      <c r="K95" s="1"/>
      <c r="L95" s="15"/>
      <c r="M95" s="1"/>
      <c r="N95" s="30"/>
    </row>
    <row r="96" spans="1:14" s="2" customFormat="1" ht="27" customHeight="1">
      <c r="A96" s="55"/>
      <c r="B96" s="12" t="s">
        <v>501</v>
      </c>
      <c r="C96" s="38"/>
      <c r="D96" s="1">
        <f aca="true" t="shared" si="19" ref="D96:D102">E96+F96+G96+H96</f>
        <v>1932.37</v>
      </c>
      <c r="E96" s="1">
        <v>0</v>
      </c>
      <c r="F96" s="1">
        <v>0</v>
      </c>
      <c r="G96" s="1">
        <v>1932.37</v>
      </c>
      <c r="H96" s="1">
        <v>0</v>
      </c>
      <c r="I96" s="1">
        <f aca="true" t="shared" si="20" ref="I96:I102">J96+K96+L96+M96</f>
        <v>1082.1272</v>
      </c>
      <c r="J96" s="1">
        <v>0</v>
      </c>
      <c r="K96" s="1">
        <v>0</v>
      </c>
      <c r="L96" s="15">
        <v>1082.1272</v>
      </c>
      <c r="M96" s="1">
        <v>0</v>
      </c>
      <c r="N96" s="24" t="s">
        <v>223</v>
      </c>
    </row>
    <row r="97" spans="1:14" s="2" customFormat="1" ht="30.75" customHeight="1">
      <c r="A97" s="55"/>
      <c r="B97" s="12" t="s">
        <v>422</v>
      </c>
      <c r="C97" s="38"/>
      <c r="D97" s="1">
        <f t="shared" si="19"/>
        <v>450</v>
      </c>
      <c r="E97" s="1">
        <v>0</v>
      </c>
      <c r="F97" s="1">
        <v>0</v>
      </c>
      <c r="G97" s="1">
        <v>450</v>
      </c>
      <c r="H97" s="1">
        <v>0</v>
      </c>
      <c r="I97" s="1">
        <f t="shared" si="20"/>
        <v>344.25</v>
      </c>
      <c r="J97" s="1">
        <v>0</v>
      </c>
      <c r="K97" s="1">
        <v>0</v>
      </c>
      <c r="L97" s="17">
        <v>344.25</v>
      </c>
      <c r="M97" s="1">
        <v>0</v>
      </c>
      <c r="N97" s="24" t="s">
        <v>223</v>
      </c>
    </row>
    <row r="98" spans="1:14" s="2" customFormat="1" ht="30.75" customHeight="1">
      <c r="A98" s="55"/>
      <c r="B98" s="12" t="s">
        <v>502</v>
      </c>
      <c r="C98" s="38"/>
      <c r="D98" s="1">
        <f t="shared" si="19"/>
        <v>600</v>
      </c>
      <c r="E98" s="1">
        <v>0</v>
      </c>
      <c r="F98" s="1">
        <v>0</v>
      </c>
      <c r="G98" s="1">
        <v>600</v>
      </c>
      <c r="H98" s="1">
        <v>0</v>
      </c>
      <c r="I98" s="1">
        <f t="shared" si="20"/>
        <v>450</v>
      </c>
      <c r="J98" s="1">
        <v>0</v>
      </c>
      <c r="K98" s="1">
        <v>0</v>
      </c>
      <c r="L98" s="1">
        <v>450</v>
      </c>
      <c r="M98" s="1">
        <v>0</v>
      </c>
      <c r="N98" s="24" t="s">
        <v>223</v>
      </c>
    </row>
    <row r="99" spans="1:14" s="2" customFormat="1" ht="30" customHeight="1">
      <c r="A99" s="55"/>
      <c r="B99" s="12" t="s">
        <v>503</v>
      </c>
      <c r="C99" s="38"/>
      <c r="D99" s="1">
        <f t="shared" si="19"/>
        <v>1500</v>
      </c>
      <c r="E99" s="1">
        <v>0</v>
      </c>
      <c r="F99" s="1">
        <v>0</v>
      </c>
      <c r="G99" s="1">
        <v>1500</v>
      </c>
      <c r="H99" s="1">
        <v>0</v>
      </c>
      <c r="I99" s="1">
        <f t="shared" si="20"/>
        <v>930</v>
      </c>
      <c r="J99" s="1">
        <v>0</v>
      </c>
      <c r="K99" s="1">
        <v>0</v>
      </c>
      <c r="L99" s="1">
        <v>930</v>
      </c>
      <c r="M99" s="1">
        <v>0</v>
      </c>
      <c r="N99" s="24" t="s">
        <v>223</v>
      </c>
    </row>
    <row r="100" spans="1:14" s="2" customFormat="1" ht="32.25" customHeight="1">
      <c r="A100" s="55"/>
      <c r="B100" s="12" t="s">
        <v>504</v>
      </c>
      <c r="C100" s="38"/>
      <c r="D100" s="1">
        <f t="shared" si="19"/>
        <v>2790.9</v>
      </c>
      <c r="E100" s="1">
        <v>0</v>
      </c>
      <c r="F100" s="1">
        <v>0</v>
      </c>
      <c r="G100" s="1">
        <v>2790.9</v>
      </c>
      <c r="H100" s="1">
        <v>0</v>
      </c>
      <c r="I100" s="1">
        <f t="shared" si="20"/>
        <v>0</v>
      </c>
      <c r="J100" s="1">
        <v>0</v>
      </c>
      <c r="K100" s="1">
        <v>0</v>
      </c>
      <c r="L100" s="1">
        <v>0</v>
      </c>
      <c r="M100" s="1">
        <v>0</v>
      </c>
      <c r="N100" s="24" t="s">
        <v>224</v>
      </c>
    </row>
    <row r="101" spans="1:14" s="2" customFormat="1" ht="29.25" customHeight="1">
      <c r="A101" s="3" t="s">
        <v>508</v>
      </c>
      <c r="B101" s="12" t="s">
        <v>500</v>
      </c>
      <c r="C101" s="38"/>
      <c r="D101" s="1">
        <f t="shared" si="19"/>
        <v>100</v>
      </c>
      <c r="E101" s="1">
        <v>0</v>
      </c>
      <c r="F101" s="1">
        <v>0</v>
      </c>
      <c r="G101" s="1">
        <v>100</v>
      </c>
      <c r="H101" s="1">
        <v>0</v>
      </c>
      <c r="I101" s="1">
        <f t="shared" si="20"/>
        <v>0</v>
      </c>
      <c r="J101" s="1">
        <v>0</v>
      </c>
      <c r="K101" s="1">
        <v>0</v>
      </c>
      <c r="L101" s="1">
        <v>0</v>
      </c>
      <c r="M101" s="1">
        <v>0</v>
      </c>
      <c r="N101" s="24" t="s">
        <v>225</v>
      </c>
    </row>
    <row r="102" spans="1:14" s="2" customFormat="1" ht="15" customHeight="1">
      <c r="A102" s="18" t="s">
        <v>424</v>
      </c>
      <c r="B102" s="14" t="s">
        <v>425</v>
      </c>
      <c r="C102" s="6"/>
      <c r="D102" s="8">
        <f t="shared" si="19"/>
        <v>5139.7</v>
      </c>
      <c r="E102" s="8">
        <f>E103</f>
        <v>0</v>
      </c>
      <c r="F102" s="8">
        <f>F103</f>
        <v>0</v>
      </c>
      <c r="G102" s="8">
        <f>G103</f>
        <v>2129.7</v>
      </c>
      <c r="H102" s="8">
        <f>H103</f>
        <v>3010</v>
      </c>
      <c r="I102" s="8">
        <f t="shared" si="20"/>
        <v>3514.9</v>
      </c>
      <c r="J102" s="8">
        <f>J103</f>
        <v>0</v>
      </c>
      <c r="K102" s="8">
        <f>K103</f>
        <v>0</v>
      </c>
      <c r="L102" s="8">
        <f>L103</f>
        <v>2088.9</v>
      </c>
      <c r="M102" s="8">
        <f>M103</f>
        <v>1426</v>
      </c>
      <c r="N102" s="30"/>
    </row>
    <row r="103" spans="1:14" s="2" customFormat="1" ht="41.25" customHeight="1">
      <c r="A103" s="3" t="s">
        <v>421</v>
      </c>
      <c r="B103" s="4" t="s">
        <v>350</v>
      </c>
      <c r="C103" s="38" t="s">
        <v>1</v>
      </c>
      <c r="D103" s="1">
        <f aca="true" t="shared" si="21" ref="D103:M103">D104+D105+D106+D121+D122+D123+D124+D125+D126+D127+D128+D129</f>
        <v>5139.7</v>
      </c>
      <c r="E103" s="1">
        <f t="shared" si="21"/>
        <v>0</v>
      </c>
      <c r="F103" s="1">
        <f t="shared" si="21"/>
        <v>0</v>
      </c>
      <c r="G103" s="1">
        <f t="shared" si="21"/>
        <v>2129.7</v>
      </c>
      <c r="H103" s="1">
        <f t="shared" si="21"/>
        <v>3010</v>
      </c>
      <c r="I103" s="1">
        <f t="shared" si="21"/>
        <v>3514.9</v>
      </c>
      <c r="J103" s="1">
        <f t="shared" si="21"/>
        <v>0</v>
      </c>
      <c r="K103" s="1">
        <f t="shared" si="21"/>
        <v>0</v>
      </c>
      <c r="L103" s="1">
        <f t="shared" si="21"/>
        <v>2088.9</v>
      </c>
      <c r="M103" s="1">
        <f t="shared" si="21"/>
        <v>1426</v>
      </c>
      <c r="N103" s="30"/>
    </row>
    <row r="104" spans="1:14" s="2" customFormat="1" ht="30">
      <c r="A104" s="3" t="s">
        <v>426</v>
      </c>
      <c r="B104" s="4" t="s">
        <v>347</v>
      </c>
      <c r="C104" s="38"/>
      <c r="D104" s="1">
        <f>E104+F104+G104+H104</f>
        <v>250</v>
      </c>
      <c r="E104" s="1">
        <v>0</v>
      </c>
      <c r="F104" s="1">
        <v>0</v>
      </c>
      <c r="G104" s="1">
        <v>250</v>
      </c>
      <c r="H104" s="1">
        <v>0</v>
      </c>
      <c r="I104" s="1">
        <f aca="true" t="shared" si="22" ref="I104:I129">J104+K104+L104+M104</f>
        <v>0</v>
      </c>
      <c r="J104" s="1">
        <v>0</v>
      </c>
      <c r="K104" s="1">
        <v>0</v>
      </c>
      <c r="L104" s="1">
        <v>0</v>
      </c>
      <c r="M104" s="1">
        <v>0</v>
      </c>
      <c r="N104" s="24" t="s">
        <v>305</v>
      </c>
    </row>
    <row r="105" spans="1:14" s="2" customFormat="1" ht="31.5" customHeight="1">
      <c r="A105" s="3" t="s">
        <v>427</v>
      </c>
      <c r="B105" s="4" t="s">
        <v>351</v>
      </c>
      <c r="C105" s="38"/>
      <c r="D105" s="1">
        <f>E105+F105+G105+H105</f>
        <v>3010</v>
      </c>
      <c r="E105" s="1">
        <v>0</v>
      </c>
      <c r="F105" s="1">
        <v>0</v>
      </c>
      <c r="G105" s="1">
        <v>0</v>
      </c>
      <c r="H105" s="1">
        <v>3010</v>
      </c>
      <c r="I105" s="1">
        <f t="shared" si="22"/>
        <v>1426</v>
      </c>
      <c r="J105" s="1">
        <v>0</v>
      </c>
      <c r="K105" s="1">
        <v>0</v>
      </c>
      <c r="L105" s="1">
        <v>0</v>
      </c>
      <c r="M105" s="1">
        <v>1426</v>
      </c>
      <c r="N105" s="30" t="s">
        <v>303</v>
      </c>
    </row>
    <row r="106" spans="1:14" s="2" customFormat="1" ht="58.5" customHeight="1">
      <c r="A106" s="56" t="s">
        <v>436</v>
      </c>
      <c r="B106" s="4" t="s">
        <v>291</v>
      </c>
      <c r="C106" s="38"/>
      <c r="D106" s="1">
        <f>E106+F106+G106+H106</f>
        <v>400</v>
      </c>
      <c r="E106" s="1">
        <v>0</v>
      </c>
      <c r="F106" s="1">
        <v>0</v>
      </c>
      <c r="G106" s="1">
        <v>400</v>
      </c>
      <c r="H106" s="1">
        <v>0</v>
      </c>
      <c r="I106" s="1">
        <f t="shared" si="22"/>
        <v>1050</v>
      </c>
      <c r="J106" s="1">
        <v>0</v>
      </c>
      <c r="K106" s="1">
        <v>0</v>
      </c>
      <c r="L106" s="1">
        <v>1050</v>
      </c>
      <c r="M106" s="1">
        <v>0</v>
      </c>
      <c r="N106" s="30"/>
    </row>
    <row r="107" spans="1:14" s="2" customFormat="1" ht="46.5" customHeight="1">
      <c r="A107" s="53"/>
      <c r="B107" s="12" t="s">
        <v>206</v>
      </c>
      <c r="C107" s="38"/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f t="shared" si="22"/>
        <v>50</v>
      </c>
      <c r="J107" s="1">
        <v>0</v>
      </c>
      <c r="K107" s="1">
        <v>0</v>
      </c>
      <c r="L107" s="1">
        <v>50</v>
      </c>
      <c r="M107" s="1">
        <v>0</v>
      </c>
      <c r="N107" s="24" t="s">
        <v>207</v>
      </c>
    </row>
    <row r="108" spans="1:14" s="2" customFormat="1" ht="47.25" customHeight="1">
      <c r="A108" s="53"/>
      <c r="B108" s="12" t="s">
        <v>530</v>
      </c>
      <c r="C108" s="38"/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f aca="true" t="shared" si="23" ref="I108:I120">J108+K108+L108+M108</f>
        <v>50</v>
      </c>
      <c r="J108" s="1">
        <v>0</v>
      </c>
      <c r="K108" s="1">
        <v>0</v>
      </c>
      <c r="L108" s="1">
        <v>50</v>
      </c>
      <c r="M108" s="1">
        <v>0</v>
      </c>
      <c r="N108" s="24" t="s">
        <v>207</v>
      </c>
    </row>
    <row r="109" spans="1:14" s="2" customFormat="1" ht="41.25" customHeight="1">
      <c r="A109" s="53"/>
      <c r="B109" s="12" t="s">
        <v>208</v>
      </c>
      <c r="C109" s="38"/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f t="shared" si="23"/>
        <v>50</v>
      </c>
      <c r="J109" s="1">
        <v>0</v>
      </c>
      <c r="K109" s="1">
        <v>0</v>
      </c>
      <c r="L109" s="1">
        <v>50</v>
      </c>
      <c r="M109" s="1">
        <v>0</v>
      </c>
      <c r="N109" s="24" t="s">
        <v>207</v>
      </c>
    </row>
    <row r="110" spans="1:14" s="2" customFormat="1" ht="40.5" customHeight="1">
      <c r="A110" s="53"/>
      <c r="B110" s="12" t="s">
        <v>209</v>
      </c>
      <c r="C110" s="38"/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f t="shared" si="23"/>
        <v>50</v>
      </c>
      <c r="J110" s="1">
        <v>0</v>
      </c>
      <c r="K110" s="1">
        <v>0</v>
      </c>
      <c r="L110" s="1">
        <v>50</v>
      </c>
      <c r="M110" s="1">
        <v>0</v>
      </c>
      <c r="N110" s="24" t="s">
        <v>207</v>
      </c>
    </row>
    <row r="111" spans="1:14" s="2" customFormat="1" ht="43.5" customHeight="1">
      <c r="A111" s="53"/>
      <c r="B111" s="12" t="s">
        <v>210</v>
      </c>
      <c r="C111" s="38"/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f t="shared" si="23"/>
        <v>50</v>
      </c>
      <c r="J111" s="1">
        <v>0</v>
      </c>
      <c r="K111" s="1">
        <v>0</v>
      </c>
      <c r="L111" s="1">
        <v>50</v>
      </c>
      <c r="M111" s="1">
        <v>0</v>
      </c>
      <c r="N111" s="24" t="s">
        <v>207</v>
      </c>
    </row>
    <row r="112" spans="1:14" s="2" customFormat="1" ht="49.5" customHeight="1">
      <c r="A112" s="53"/>
      <c r="B112" s="12" t="s">
        <v>211</v>
      </c>
      <c r="C112" s="38"/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f t="shared" si="23"/>
        <v>50</v>
      </c>
      <c r="J112" s="1">
        <v>0</v>
      </c>
      <c r="K112" s="1">
        <v>0</v>
      </c>
      <c r="L112" s="1">
        <v>50</v>
      </c>
      <c r="M112" s="1">
        <v>0</v>
      </c>
      <c r="N112" s="24" t="s">
        <v>207</v>
      </c>
    </row>
    <row r="113" spans="1:14" s="2" customFormat="1" ht="49.5" customHeight="1">
      <c r="A113" s="53"/>
      <c r="B113" s="12" t="s">
        <v>212</v>
      </c>
      <c r="C113" s="38"/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f t="shared" si="23"/>
        <v>50</v>
      </c>
      <c r="J113" s="1">
        <v>0</v>
      </c>
      <c r="K113" s="1">
        <v>0</v>
      </c>
      <c r="L113" s="1">
        <v>50</v>
      </c>
      <c r="M113" s="1">
        <v>0</v>
      </c>
      <c r="N113" s="24" t="s">
        <v>207</v>
      </c>
    </row>
    <row r="114" spans="1:14" s="2" customFormat="1" ht="49.5" customHeight="1">
      <c r="A114" s="53"/>
      <c r="B114" s="12" t="s">
        <v>213</v>
      </c>
      <c r="C114" s="38"/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f t="shared" si="23"/>
        <v>50</v>
      </c>
      <c r="J114" s="1">
        <v>0</v>
      </c>
      <c r="K114" s="1">
        <v>0</v>
      </c>
      <c r="L114" s="1">
        <v>50</v>
      </c>
      <c r="M114" s="1">
        <v>0</v>
      </c>
      <c r="N114" s="24" t="s">
        <v>207</v>
      </c>
    </row>
    <row r="115" spans="1:14" s="2" customFormat="1" ht="58.5" customHeight="1">
      <c r="A115" s="53"/>
      <c r="B115" s="12" t="s">
        <v>214</v>
      </c>
      <c r="C115" s="38"/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f t="shared" si="23"/>
        <v>50</v>
      </c>
      <c r="J115" s="1">
        <v>0</v>
      </c>
      <c r="K115" s="1">
        <v>0</v>
      </c>
      <c r="L115" s="1">
        <v>50</v>
      </c>
      <c r="M115" s="1">
        <v>0</v>
      </c>
      <c r="N115" s="24" t="s">
        <v>207</v>
      </c>
    </row>
    <row r="116" spans="1:14" s="2" customFormat="1" ht="58.5" customHeight="1">
      <c r="A116" s="53"/>
      <c r="B116" s="12" t="s">
        <v>7</v>
      </c>
      <c r="C116" s="38"/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f t="shared" si="23"/>
        <v>50</v>
      </c>
      <c r="J116" s="1">
        <v>0</v>
      </c>
      <c r="K116" s="1">
        <v>0</v>
      </c>
      <c r="L116" s="1">
        <v>50</v>
      </c>
      <c r="M116" s="1">
        <v>0</v>
      </c>
      <c r="N116" s="24" t="s">
        <v>207</v>
      </c>
    </row>
    <row r="117" spans="1:14" s="2" customFormat="1" ht="58.5" customHeight="1">
      <c r="A117" s="53"/>
      <c r="B117" s="12" t="s">
        <v>215</v>
      </c>
      <c r="C117" s="38"/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f t="shared" si="23"/>
        <v>50</v>
      </c>
      <c r="J117" s="1">
        <v>0</v>
      </c>
      <c r="K117" s="1">
        <v>0</v>
      </c>
      <c r="L117" s="1">
        <v>50</v>
      </c>
      <c r="M117" s="1">
        <v>0</v>
      </c>
      <c r="N117" s="24" t="s">
        <v>207</v>
      </c>
    </row>
    <row r="118" spans="1:14" s="2" customFormat="1" ht="58.5" customHeight="1">
      <c r="A118" s="53"/>
      <c r="B118" s="12" t="s">
        <v>216</v>
      </c>
      <c r="C118" s="38"/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f t="shared" si="23"/>
        <v>50</v>
      </c>
      <c r="J118" s="1">
        <v>0</v>
      </c>
      <c r="K118" s="1">
        <v>0</v>
      </c>
      <c r="L118" s="1">
        <v>50</v>
      </c>
      <c r="M118" s="1">
        <v>0</v>
      </c>
      <c r="N118" s="24" t="s">
        <v>207</v>
      </c>
    </row>
    <row r="119" spans="1:14" s="2" customFormat="1" ht="58.5" customHeight="1">
      <c r="A119" s="53"/>
      <c r="B119" s="12" t="s">
        <v>217</v>
      </c>
      <c r="C119" s="38"/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f t="shared" si="23"/>
        <v>200.1</v>
      </c>
      <c r="J119" s="1">
        <v>0</v>
      </c>
      <c r="K119" s="1">
        <v>0</v>
      </c>
      <c r="L119" s="1">
        <v>200.1</v>
      </c>
      <c r="M119" s="1">
        <v>0</v>
      </c>
      <c r="N119" s="24" t="s">
        <v>207</v>
      </c>
    </row>
    <row r="120" spans="1:14" s="2" customFormat="1" ht="58.5" customHeight="1">
      <c r="A120" s="57"/>
      <c r="B120" s="12" t="s">
        <v>218</v>
      </c>
      <c r="C120" s="38"/>
      <c r="D120" s="1">
        <f aca="true" t="shared" si="24" ref="D120:D130">E120+F120+G120+H120</f>
        <v>400</v>
      </c>
      <c r="E120" s="1">
        <v>0</v>
      </c>
      <c r="F120" s="1">
        <v>0</v>
      </c>
      <c r="G120" s="1">
        <v>400</v>
      </c>
      <c r="H120" s="1">
        <v>0</v>
      </c>
      <c r="I120" s="1">
        <f t="shared" si="23"/>
        <v>249.9</v>
      </c>
      <c r="J120" s="1">
        <v>0</v>
      </c>
      <c r="K120" s="1">
        <v>0</v>
      </c>
      <c r="L120" s="1">
        <v>249.9</v>
      </c>
      <c r="M120" s="1">
        <v>0</v>
      </c>
      <c r="N120" s="24" t="s">
        <v>219</v>
      </c>
    </row>
    <row r="121" spans="1:14" s="2" customFormat="1" ht="28.5" customHeight="1">
      <c r="A121" s="3" t="s">
        <v>437</v>
      </c>
      <c r="B121" s="4" t="s">
        <v>352</v>
      </c>
      <c r="C121" s="38"/>
      <c r="D121" s="1">
        <f t="shared" si="24"/>
        <v>49.7</v>
      </c>
      <c r="E121" s="1">
        <v>0</v>
      </c>
      <c r="F121" s="1">
        <v>0</v>
      </c>
      <c r="G121" s="1">
        <v>49.7</v>
      </c>
      <c r="H121" s="1">
        <v>0</v>
      </c>
      <c r="I121" s="1">
        <f t="shared" si="22"/>
        <v>48.9</v>
      </c>
      <c r="J121" s="1">
        <v>0</v>
      </c>
      <c r="K121" s="1">
        <v>0</v>
      </c>
      <c r="L121" s="1">
        <v>48.9</v>
      </c>
      <c r="M121" s="1">
        <v>0</v>
      </c>
      <c r="N121" s="30"/>
    </row>
    <row r="122" spans="1:14" s="2" customFormat="1" ht="27.75" customHeight="1">
      <c r="A122" s="3" t="s">
        <v>438</v>
      </c>
      <c r="B122" s="4" t="s">
        <v>353</v>
      </c>
      <c r="C122" s="38"/>
      <c r="D122" s="1">
        <f t="shared" si="24"/>
        <v>200</v>
      </c>
      <c r="E122" s="1">
        <v>0</v>
      </c>
      <c r="F122" s="1">
        <v>0</v>
      </c>
      <c r="G122" s="1">
        <v>200</v>
      </c>
      <c r="H122" s="1">
        <v>0</v>
      </c>
      <c r="I122" s="1">
        <f t="shared" si="22"/>
        <v>179</v>
      </c>
      <c r="J122" s="1">
        <v>0</v>
      </c>
      <c r="K122" s="1">
        <v>0</v>
      </c>
      <c r="L122" s="1">
        <v>179</v>
      </c>
      <c r="M122" s="1">
        <v>0</v>
      </c>
      <c r="N122" s="30"/>
    </row>
    <row r="123" spans="1:14" s="2" customFormat="1" ht="42" customHeight="1">
      <c r="A123" s="3" t="s">
        <v>439</v>
      </c>
      <c r="B123" s="4" t="s">
        <v>509</v>
      </c>
      <c r="C123" s="38"/>
      <c r="D123" s="1">
        <f t="shared" si="24"/>
        <v>700</v>
      </c>
      <c r="E123" s="1">
        <v>0</v>
      </c>
      <c r="F123" s="1">
        <v>0</v>
      </c>
      <c r="G123" s="1">
        <v>700</v>
      </c>
      <c r="H123" s="1">
        <v>0</v>
      </c>
      <c r="I123" s="1">
        <f t="shared" si="22"/>
        <v>570</v>
      </c>
      <c r="J123" s="1">
        <v>0</v>
      </c>
      <c r="K123" s="1">
        <v>0</v>
      </c>
      <c r="L123" s="1">
        <v>570</v>
      </c>
      <c r="M123" s="1">
        <v>0</v>
      </c>
      <c r="N123" s="30"/>
    </row>
    <row r="124" spans="1:14" s="2" customFormat="1" ht="30">
      <c r="A124" s="3" t="s">
        <v>510</v>
      </c>
      <c r="B124" s="4" t="s">
        <v>354</v>
      </c>
      <c r="C124" s="38"/>
      <c r="D124" s="1">
        <f t="shared" si="24"/>
        <v>50</v>
      </c>
      <c r="E124" s="1">
        <v>0</v>
      </c>
      <c r="F124" s="1">
        <v>0</v>
      </c>
      <c r="G124" s="1">
        <v>50</v>
      </c>
      <c r="H124" s="1">
        <v>0</v>
      </c>
      <c r="I124" s="1">
        <f t="shared" si="22"/>
        <v>50</v>
      </c>
      <c r="J124" s="1">
        <v>0</v>
      </c>
      <c r="K124" s="1">
        <v>0</v>
      </c>
      <c r="L124" s="1">
        <v>50</v>
      </c>
      <c r="M124" s="1">
        <v>0</v>
      </c>
      <c r="N124" s="30"/>
    </row>
    <row r="125" spans="1:14" s="2" customFormat="1" ht="30" customHeight="1">
      <c r="A125" s="3" t="s">
        <v>514</v>
      </c>
      <c r="B125" s="4" t="s">
        <v>511</v>
      </c>
      <c r="C125" s="38"/>
      <c r="D125" s="1">
        <f t="shared" si="24"/>
        <v>300</v>
      </c>
      <c r="E125" s="1">
        <v>0</v>
      </c>
      <c r="F125" s="1">
        <v>0</v>
      </c>
      <c r="G125" s="1">
        <v>300</v>
      </c>
      <c r="H125" s="1">
        <v>0</v>
      </c>
      <c r="I125" s="1">
        <f t="shared" si="22"/>
        <v>0</v>
      </c>
      <c r="J125" s="1">
        <v>0</v>
      </c>
      <c r="K125" s="1">
        <v>0</v>
      </c>
      <c r="L125" s="1">
        <v>0</v>
      </c>
      <c r="M125" s="1">
        <v>0</v>
      </c>
      <c r="N125" s="24" t="s">
        <v>304</v>
      </c>
    </row>
    <row r="126" spans="1:14" s="2" customFormat="1" ht="30">
      <c r="A126" s="3" t="s">
        <v>515</v>
      </c>
      <c r="B126" s="4" t="s">
        <v>147</v>
      </c>
      <c r="C126" s="38"/>
      <c r="D126" s="1">
        <f t="shared" si="24"/>
        <v>20</v>
      </c>
      <c r="E126" s="1">
        <v>0</v>
      </c>
      <c r="F126" s="1">
        <v>0</v>
      </c>
      <c r="G126" s="1">
        <v>20</v>
      </c>
      <c r="H126" s="1">
        <v>0</v>
      </c>
      <c r="I126" s="1">
        <f t="shared" si="22"/>
        <v>20</v>
      </c>
      <c r="J126" s="1">
        <v>0</v>
      </c>
      <c r="K126" s="1">
        <v>0</v>
      </c>
      <c r="L126" s="1">
        <v>20</v>
      </c>
      <c r="M126" s="1">
        <v>0</v>
      </c>
      <c r="N126" s="30"/>
    </row>
    <row r="127" spans="1:14" s="2" customFormat="1" ht="30" customHeight="1">
      <c r="A127" s="3" t="s">
        <v>516</v>
      </c>
      <c r="B127" s="4" t="s">
        <v>16</v>
      </c>
      <c r="C127" s="38"/>
      <c r="D127" s="1">
        <f t="shared" si="24"/>
        <v>100</v>
      </c>
      <c r="E127" s="1">
        <v>0</v>
      </c>
      <c r="F127" s="1">
        <v>0</v>
      </c>
      <c r="G127" s="1">
        <v>100</v>
      </c>
      <c r="H127" s="1">
        <v>0</v>
      </c>
      <c r="I127" s="1">
        <f t="shared" si="22"/>
        <v>131</v>
      </c>
      <c r="J127" s="1">
        <v>0</v>
      </c>
      <c r="K127" s="1">
        <v>0</v>
      </c>
      <c r="L127" s="1">
        <v>131</v>
      </c>
      <c r="M127" s="1">
        <v>0</v>
      </c>
      <c r="N127" s="30"/>
    </row>
    <row r="128" spans="1:14" s="2" customFormat="1" ht="42.75" customHeight="1">
      <c r="A128" s="3" t="s">
        <v>517</v>
      </c>
      <c r="B128" s="4" t="s">
        <v>512</v>
      </c>
      <c r="C128" s="38"/>
      <c r="D128" s="1">
        <f t="shared" si="24"/>
        <v>30</v>
      </c>
      <c r="E128" s="1">
        <v>0</v>
      </c>
      <c r="F128" s="1">
        <v>0</v>
      </c>
      <c r="G128" s="1">
        <v>30</v>
      </c>
      <c r="H128" s="1">
        <v>0</v>
      </c>
      <c r="I128" s="1">
        <f t="shared" si="22"/>
        <v>27</v>
      </c>
      <c r="J128" s="1">
        <v>0</v>
      </c>
      <c r="K128" s="1">
        <v>0</v>
      </c>
      <c r="L128" s="1">
        <v>27</v>
      </c>
      <c r="M128" s="1">
        <v>0</v>
      </c>
      <c r="N128" s="30"/>
    </row>
    <row r="129" spans="1:14" s="2" customFormat="1" ht="30">
      <c r="A129" s="3" t="s">
        <v>518</v>
      </c>
      <c r="B129" s="4" t="s">
        <v>513</v>
      </c>
      <c r="C129" s="38"/>
      <c r="D129" s="1">
        <f t="shared" si="24"/>
        <v>30</v>
      </c>
      <c r="E129" s="1">
        <v>0</v>
      </c>
      <c r="F129" s="1">
        <v>0</v>
      </c>
      <c r="G129" s="1">
        <v>30</v>
      </c>
      <c r="H129" s="1">
        <v>0</v>
      </c>
      <c r="I129" s="1">
        <f t="shared" si="22"/>
        <v>13</v>
      </c>
      <c r="J129" s="1">
        <v>0</v>
      </c>
      <c r="K129" s="1">
        <v>0</v>
      </c>
      <c r="L129" s="1">
        <v>13</v>
      </c>
      <c r="M129" s="1">
        <v>0</v>
      </c>
      <c r="N129" s="30"/>
    </row>
    <row r="130" spans="1:14" s="2" customFormat="1" ht="29.25" customHeight="1">
      <c r="A130" s="18" t="s">
        <v>430</v>
      </c>
      <c r="B130" s="14" t="s">
        <v>429</v>
      </c>
      <c r="C130" s="6"/>
      <c r="D130" s="1">
        <f t="shared" si="24"/>
        <v>28533.989999999998</v>
      </c>
      <c r="E130" s="1">
        <f>E131+E141+E142+E147+E148+E149+E150+E151+E152</f>
        <v>0</v>
      </c>
      <c r="F130" s="1">
        <f>F131+F141+F142+F147+F148+F149+F150+F151+F152</f>
        <v>4500</v>
      </c>
      <c r="G130" s="1">
        <f>G131+G141+G142+G147+G148+G149+G150+G151+G152</f>
        <v>24033.989999999998</v>
      </c>
      <c r="H130" s="1">
        <f>H131+H141+H142+H147+H148+H149+H150+H151+H152</f>
        <v>0</v>
      </c>
      <c r="I130" s="1">
        <f>I131+I141+I142+I147+I148+I149+I150+I151+I152+I153+I155</f>
        <v>24742.199999999997</v>
      </c>
      <c r="J130" s="1">
        <f>J131+J141+J142+J147+J148+J149+J150+J151+J152+J153+J155</f>
        <v>0</v>
      </c>
      <c r="K130" s="1">
        <f>K131+K141+K142+K147+K148+K149+K150+K151+K152+K153+K155</f>
        <v>0</v>
      </c>
      <c r="L130" s="1">
        <f>L131+L141+L142+L147+L148+L149+L150+L151+L152+L153+L155</f>
        <v>24742.199999999997</v>
      </c>
      <c r="M130" s="1">
        <f>M131+M141+M142+M147+M148+M149+M150+M151+M152+M153+M155</f>
        <v>0</v>
      </c>
      <c r="N130" s="30"/>
    </row>
    <row r="131" spans="1:14" s="2" customFormat="1" ht="31.5" customHeight="1">
      <c r="A131" s="55" t="s">
        <v>440</v>
      </c>
      <c r="B131" s="12" t="s">
        <v>17</v>
      </c>
      <c r="C131" s="6"/>
      <c r="D131" s="1">
        <f aca="true" t="shared" si="25" ref="D131:D152">E131+F131+G131+H131</f>
        <v>4880</v>
      </c>
      <c r="E131" s="1">
        <f>SUM(E132:E140)</f>
        <v>0</v>
      </c>
      <c r="F131" s="1">
        <f>SUM(F132:F140)</f>
        <v>4500</v>
      </c>
      <c r="G131" s="1">
        <f>SUM(G132:G140)</f>
        <v>380</v>
      </c>
      <c r="H131" s="1">
        <f>SUM(H132:H140)</f>
        <v>0</v>
      </c>
      <c r="I131" s="1">
        <f aca="true" t="shared" si="26" ref="I131:I141">J131+K131+L131+M131</f>
        <v>0</v>
      </c>
      <c r="J131" s="1">
        <f>K131+L131+M131+N131</f>
        <v>0</v>
      </c>
      <c r="K131" s="1">
        <f>L131+M131+N131+O131</f>
        <v>0</v>
      </c>
      <c r="L131" s="1">
        <f>M131+N131+O131+P131</f>
        <v>0</v>
      </c>
      <c r="M131" s="1">
        <f>N131+O131+P131+Q131</f>
        <v>0</v>
      </c>
      <c r="N131" s="30"/>
    </row>
    <row r="132" spans="1:14" s="2" customFormat="1" ht="48" customHeight="1">
      <c r="A132" s="55"/>
      <c r="B132" s="12" t="s">
        <v>519</v>
      </c>
      <c r="C132" s="5" t="s">
        <v>2</v>
      </c>
      <c r="D132" s="1">
        <f t="shared" si="25"/>
        <v>200</v>
      </c>
      <c r="E132" s="1">
        <v>0</v>
      </c>
      <c r="F132" s="1">
        <v>0</v>
      </c>
      <c r="G132" s="1">
        <f>200</f>
        <v>200</v>
      </c>
      <c r="H132" s="1">
        <f>0</f>
        <v>0</v>
      </c>
      <c r="I132" s="1">
        <f t="shared" si="26"/>
        <v>0</v>
      </c>
      <c r="J132" s="1">
        <v>0</v>
      </c>
      <c r="K132" s="1">
        <v>0</v>
      </c>
      <c r="L132" s="1">
        <v>0</v>
      </c>
      <c r="M132" s="1">
        <v>0</v>
      </c>
      <c r="N132" s="24" t="s">
        <v>226</v>
      </c>
    </row>
    <row r="133" spans="1:14" s="2" customFormat="1" ht="15">
      <c r="A133" s="55"/>
      <c r="B133" s="12" t="s">
        <v>520</v>
      </c>
      <c r="C133" s="38" t="s">
        <v>1</v>
      </c>
      <c r="D133" s="1">
        <f t="shared" si="25"/>
        <v>572</v>
      </c>
      <c r="E133" s="1">
        <v>0</v>
      </c>
      <c r="F133" s="1">
        <v>550</v>
      </c>
      <c r="G133" s="1">
        <v>22</v>
      </c>
      <c r="H133" s="1">
        <f>0</f>
        <v>0</v>
      </c>
      <c r="I133" s="1">
        <f t="shared" si="26"/>
        <v>0</v>
      </c>
      <c r="J133" s="1">
        <v>0</v>
      </c>
      <c r="K133" s="1">
        <v>0</v>
      </c>
      <c r="L133" s="1">
        <v>0</v>
      </c>
      <c r="M133" s="1">
        <v>0</v>
      </c>
      <c r="N133" s="50" t="s">
        <v>181</v>
      </c>
    </row>
    <row r="134" spans="1:14" s="2" customFormat="1" ht="15">
      <c r="A134" s="55"/>
      <c r="B134" s="12" t="s">
        <v>521</v>
      </c>
      <c r="C134" s="38"/>
      <c r="D134" s="1">
        <f t="shared" si="25"/>
        <v>572</v>
      </c>
      <c r="E134" s="1">
        <v>0</v>
      </c>
      <c r="F134" s="1">
        <v>550</v>
      </c>
      <c r="G134" s="1">
        <v>22</v>
      </c>
      <c r="H134" s="1">
        <f>0</f>
        <v>0</v>
      </c>
      <c r="I134" s="1">
        <f t="shared" si="26"/>
        <v>0</v>
      </c>
      <c r="J134" s="1">
        <v>0</v>
      </c>
      <c r="K134" s="1">
        <v>0</v>
      </c>
      <c r="L134" s="1">
        <v>0</v>
      </c>
      <c r="M134" s="1">
        <v>0</v>
      </c>
      <c r="N134" s="50"/>
    </row>
    <row r="135" spans="1:14" s="2" customFormat="1" ht="18" customHeight="1">
      <c r="A135" s="55"/>
      <c r="B135" s="12" t="s">
        <v>522</v>
      </c>
      <c r="C135" s="38"/>
      <c r="D135" s="1">
        <f t="shared" si="25"/>
        <v>624</v>
      </c>
      <c r="E135" s="1">
        <v>0</v>
      </c>
      <c r="F135" s="1">
        <v>600</v>
      </c>
      <c r="G135" s="1">
        <v>24</v>
      </c>
      <c r="H135" s="1">
        <f>0</f>
        <v>0</v>
      </c>
      <c r="I135" s="1">
        <f t="shared" si="26"/>
        <v>0</v>
      </c>
      <c r="J135" s="1">
        <v>0</v>
      </c>
      <c r="K135" s="1">
        <v>0</v>
      </c>
      <c r="L135" s="1">
        <v>0</v>
      </c>
      <c r="M135" s="1">
        <v>0</v>
      </c>
      <c r="N135" s="50"/>
    </row>
    <row r="136" spans="1:14" s="2" customFormat="1" ht="15">
      <c r="A136" s="55"/>
      <c r="B136" s="12" t="s">
        <v>523</v>
      </c>
      <c r="C136" s="38"/>
      <c r="D136" s="1">
        <f t="shared" si="25"/>
        <v>572</v>
      </c>
      <c r="E136" s="1">
        <v>0</v>
      </c>
      <c r="F136" s="1">
        <v>550</v>
      </c>
      <c r="G136" s="1">
        <v>22</v>
      </c>
      <c r="H136" s="1">
        <f>0</f>
        <v>0</v>
      </c>
      <c r="I136" s="1">
        <f t="shared" si="26"/>
        <v>0</v>
      </c>
      <c r="J136" s="1">
        <v>0</v>
      </c>
      <c r="K136" s="1">
        <v>0</v>
      </c>
      <c r="L136" s="1">
        <v>0</v>
      </c>
      <c r="M136" s="1">
        <v>0</v>
      </c>
      <c r="N136" s="50"/>
    </row>
    <row r="137" spans="1:14" s="2" customFormat="1" ht="15">
      <c r="A137" s="55"/>
      <c r="B137" s="12" t="s">
        <v>524</v>
      </c>
      <c r="C137" s="38"/>
      <c r="D137" s="1">
        <f t="shared" si="25"/>
        <v>572</v>
      </c>
      <c r="E137" s="1">
        <v>0</v>
      </c>
      <c r="F137" s="1">
        <v>550</v>
      </c>
      <c r="G137" s="1">
        <v>22</v>
      </c>
      <c r="H137" s="1">
        <f>0</f>
        <v>0</v>
      </c>
      <c r="I137" s="1">
        <f t="shared" si="26"/>
        <v>0</v>
      </c>
      <c r="J137" s="1">
        <v>0</v>
      </c>
      <c r="K137" s="1">
        <v>0</v>
      </c>
      <c r="L137" s="1">
        <v>0</v>
      </c>
      <c r="M137" s="1">
        <v>0</v>
      </c>
      <c r="N137" s="50"/>
    </row>
    <row r="138" spans="1:14" s="2" customFormat="1" ht="15">
      <c r="A138" s="55"/>
      <c r="B138" s="12" t="s">
        <v>18</v>
      </c>
      <c r="C138" s="38"/>
      <c r="D138" s="1">
        <f t="shared" si="25"/>
        <v>572</v>
      </c>
      <c r="E138" s="1">
        <f>0</f>
        <v>0</v>
      </c>
      <c r="F138" s="1">
        <v>550</v>
      </c>
      <c r="G138" s="1">
        <v>22</v>
      </c>
      <c r="H138" s="1">
        <f>0</f>
        <v>0</v>
      </c>
      <c r="I138" s="1">
        <f t="shared" si="26"/>
        <v>0</v>
      </c>
      <c r="J138" s="1">
        <v>0</v>
      </c>
      <c r="K138" s="1">
        <v>0</v>
      </c>
      <c r="L138" s="1">
        <v>0</v>
      </c>
      <c r="M138" s="1">
        <v>0</v>
      </c>
      <c r="N138" s="50"/>
    </row>
    <row r="139" spans="1:14" s="2" customFormat="1" ht="15">
      <c r="A139" s="55"/>
      <c r="B139" s="12" t="s">
        <v>525</v>
      </c>
      <c r="C139" s="38"/>
      <c r="D139" s="1">
        <f t="shared" si="25"/>
        <v>624</v>
      </c>
      <c r="E139" s="1">
        <f>0</f>
        <v>0</v>
      </c>
      <c r="F139" s="1">
        <v>600</v>
      </c>
      <c r="G139" s="1">
        <v>24</v>
      </c>
      <c r="H139" s="1">
        <f>0</f>
        <v>0</v>
      </c>
      <c r="I139" s="1">
        <f t="shared" si="26"/>
        <v>0</v>
      </c>
      <c r="J139" s="1">
        <v>0</v>
      </c>
      <c r="K139" s="1">
        <v>0</v>
      </c>
      <c r="L139" s="1">
        <v>0</v>
      </c>
      <c r="M139" s="1">
        <v>0</v>
      </c>
      <c r="N139" s="50"/>
    </row>
    <row r="140" spans="1:14" s="2" customFormat="1" ht="15">
      <c r="A140" s="55"/>
      <c r="B140" s="12" t="s">
        <v>526</v>
      </c>
      <c r="C140" s="38"/>
      <c r="D140" s="1">
        <f t="shared" si="25"/>
        <v>572</v>
      </c>
      <c r="E140" s="1">
        <f>0</f>
        <v>0</v>
      </c>
      <c r="F140" s="1">
        <v>550</v>
      </c>
      <c r="G140" s="1">
        <v>22</v>
      </c>
      <c r="H140" s="1">
        <f>0</f>
        <v>0</v>
      </c>
      <c r="I140" s="1">
        <f t="shared" si="26"/>
        <v>0</v>
      </c>
      <c r="J140" s="1">
        <v>0</v>
      </c>
      <c r="K140" s="1">
        <v>0</v>
      </c>
      <c r="L140" s="1">
        <v>0</v>
      </c>
      <c r="M140" s="1">
        <v>0</v>
      </c>
      <c r="N140" s="51"/>
    </row>
    <row r="141" spans="1:14" s="2" customFormat="1" ht="102.75" customHeight="1">
      <c r="A141" s="3" t="s">
        <v>441</v>
      </c>
      <c r="B141" s="12" t="s">
        <v>20</v>
      </c>
      <c r="C141" s="38"/>
      <c r="D141" s="1">
        <f t="shared" si="25"/>
        <v>4550</v>
      </c>
      <c r="E141" s="19">
        <v>0</v>
      </c>
      <c r="F141" s="19">
        <v>0</v>
      </c>
      <c r="G141" s="19">
        <v>4550</v>
      </c>
      <c r="H141" s="19">
        <v>0</v>
      </c>
      <c r="I141" s="1">
        <f t="shared" si="26"/>
        <v>4504.5</v>
      </c>
      <c r="J141" s="19">
        <v>0</v>
      </c>
      <c r="K141" s="19">
        <v>0</v>
      </c>
      <c r="L141" s="19">
        <v>4504.5</v>
      </c>
      <c r="M141" s="19">
        <v>0</v>
      </c>
      <c r="N141" s="24" t="s">
        <v>180</v>
      </c>
    </row>
    <row r="142" spans="1:14" s="2" customFormat="1" ht="33.75" customHeight="1">
      <c r="A142" s="55" t="s">
        <v>442</v>
      </c>
      <c r="B142" s="12" t="s">
        <v>528</v>
      </c>
      <c r="C142" s="38" t="s">
        <v>2</v>
      </c>
      <c r="D142" s="1">
        <f>D143+D144+D145</f>
        <v>240</v>
      </c>
      <c r="E142" s="1">
        <f>E143+E144+E146</f>
        <v>0</v>
      </c>
      <c r="F142" s="1">
        <f>F143+F144+F146</f>
        <v>0</v>
      </c>
      <c r="G142" s="1">
        <f>G143+G144+G145</f>
        <v>240</v>
      </c>
      <c r="H142" s="1">
        <f>H143+H144+H146</f>
        <v>0</v>
      </c>
      <c r="I142" s="1">
        <f>I143+I144+I145+I146</f>
        <v>242</v>
      </c>
      <c r="J142" s="1">
        <f>J143+J144+J145+J146</f>
        <v>0</v>
      </c>
      <c r="K142" s="1">
        <f>K143+K144+K145+K146</f>
        <v>0</v>
      </c>
      <c r="L142" s="1">
        <f>L143+L144+L145+L146</f>
        <v>242</v>
      </c>
      <c r="M142" s="1">
        <v>0</v>
      </c>
      <c r="N142" s="30"/>
    </row>
    <row r="143" spans="1:14" s="2" customFormat="1" ht="15">
      <c r="A143" s="55"/>
      <c r="B143" s="12" t="s">
        <v>529</v>
      </c>
      <c r="C143" s="38"/>
      <c r="D143" s="1">
        <f t="shared" si="25"/>
        <v>90</v>
      </c>
      <c r="E143" s="1">
        <f>0</f>
        <v>0</v>
      </c>
      <c r="F143" s="1">
        <f>0</f>
        <v>0</v>
      </c>
      <c r="G143" s="1">
        <v>90</v>
      </c>
      <c r="H143" s="1">
        <f>0</f>
        <v>0</v>
      </c>
      <c r="I143" s="1">
        <f aca="true" t="shared" si="27" ref="I143:I156">J143+K143+L143+M143</f>
        <v>90</v>
      </c>
      <c r="J143" s="1">
        <v>0</v>
      </c>
      <c r="K143" s="1">
        <v>0</v>
      </c>
      <c r="L143" s="1">
        <v>90</v>
      </c>
      <c r="M143" s="1">
        <v>0</v>
      </c>
      <c r="N143" s="30"/>
    </row>
    <row r="144" spans="1:14" s="2" customFormat="1" ht="15" customHeight="1">
      <c r="A144" s="55"/>
      <c r="B144" s="12" t="s">
        <v>530</v>
      </c>
      <c r="C144" s="38"/>
      <c r="D144" s="1">
        <f t="shared" si="25"/>
        <v>60</v>
      </c>
      <c r="E144" s="1">
        <f>0</f>
        <v>0</v>
      </c>
      <c r="F144" s="1">
        <f>0</f>
        <v>0</v>
      </c>
      <c r="G144" s="1">
        <v>60</v>
      </c>
      <c r="H144" s="1">
        <f>0</f>
        <v>0</v>
      </c>
      <c r="I144" s="1">
        <f t="shared" si="27"/>
        <v>60</v>
      </c>
      <c r="J144" s="1">
        <v>0</v>
      </c>
      <c r="K144" s="1">
        <v>0</v>
      </c>
      <c r="L144" s="1">
        <v>60</v>
      </c>
      <c r="M144" s="1">
        <v>0</v>
      </c>
      <c r="N144" s="30"/>
    </row>
    <row r="145" spans="1:14" s="2" customFormat="1" ht="15" customHeight="1">
      <c r="A145" s="55"/>
      <c r="B145" s="12" t="s">
        <v>531</v>
      </c>
      <c r="C145" s="38"/>
      <c r="D145" s="1">
        <f>E145+F145+G145+H145</f>
        <v>90</v>
      </c>
      <c r="E145" s="1">
        <f>0</f>
        <v>0</v>
      </c>
      <c r="F145" s="1">
        <f>0</f>
        <v>0</v>
      </c>
      <c r="G145" s="1">
        <v>90</v>
      </c>
      <c r="H145" s="1">
        <f>0</f>
        <v>0</v>
      </c>
      <c r="I145" s="1">
        <v>90</v>
      </c>
      <c r="J145" s="1">
        <v>0</v>
      </c>
      <c r="K145" s="1">
        <v>0</v>
      </c>
      <c r="L145" s="1">
        <v>90</v>
      </c>
      <c r="M145" s="1">
        <v>0</v>
      </c>
      <c r="N145" s="30"/>
    </row>
    <row r="146" spans="1:14" s="2" customFormat="1" ht="35.25" customHeight="1">
      <c r="A146" s="55"/>
      <c r="B146" s="12" t="s">
        <v>183</v>
      </c>
      <c r="C146" s="38"/>
      <c r="D146" s="1">
        <v>0</v>
      </c>
      <c r="E146" s="1">
        <f>0</f>
        <v>0</v>
      </c>
      <c r="F146" s="1">
        <f>0</f>
        <v>0</v>
      </c>
      <c r="G146" s="1">
        <v>0</v>
      </c>
      <c r="H146" s="1">
        <f>0</f>
        <v>0</v>
      </c>
      <c r="I146" s="1">
        <f t="shared" si="27"/>
        <v>2</v>
      </c>
      <c r="J146" s="1">
        <v>0</v>
      </c>
      <c r="K146" s="1">
        <v>0</v>
      </c>
      <c r="L146" s="1">
        <v>2</v>
      </c>
      <c r="M146" s="1">
        <v>0</v>
      </c>
      <c r="N146" s="24" t="s">
        <v>182</v>
      </c>
    </row>
    <row r="147" spans="1:14" s="2" customFormat="1" ht="66.75" customHeight="1">
      <c r="A147" s="3" t="s">
        <v>533</v>
      </c>
      <c r="B147" s="12" t="s">
        <v>21</v>
      </c>
      <c r="C147" s="38"/>
      <c r="D147" s="1">
        <f t="shared" si="25"/>
        <v>8438.99</v>
      </c>
      <c r="E147" s="1">
        <v>0</v>
      </c>
      <c r="F147" s="1">
        <v>0</v>
      </c>
      <c r="G147" s="1">
        <v>8438.99</v>
      </c>
      <c r="H147" s="1">
        <v>0</v>
      </c>
      <c r="I147" s="1">
        <f t="shared" si="27"/>
        <v>7235.7</v>
      </c>
      <c r="J147" s="1">
        <v>0</v>
      </c>
      <c r="K147" s="1">
        <v>0</v>
      </c>
      <c r="L147" s="1">
        <v>7235.7</v>
      </c>
      <c r="M147" s="1">
        <v>0</v>
      </c>
      <c r="N147" s="24" t="s">
        <v>184</v>
      </c>
    </row>
    <row r="148" spans="1:14" s="2" customFormat="1" ht="28.5" customHeight="1">
      <c r="A148" s="3" t="s">
        <v>534</v>
      </c>
      <c r="B148" s="12" t="s">
        <v>356</v>
      </c>
      <c r="C148" s="38"/>
      <c r="D148" s="1">
        <f t="shared" si="25"/>
        <v>2700</v>
      </c>
      <c r="E148" s="1">
        <v>0</v>
      </c>
      <c r="F148" s="1">
        <v>0</v>
      </c>
      <c r="G148" s="1">
        <v>2700</v>
      </c>
      <c r="H148" s="1">
        <v>0</v>
      </c>
      <c r="I148" s="1">
        <f t="shared" si="27"/>
        <v>2554.4</v>
      </c>
      <c r="J148" s="1">
        <v>0</v>
      </c>
      <c r="K148" s="1">
        <v>0</v>
      </c>
      <c r="L148" s="1">
        <v>2554.4</v>
      </c>
      <c r="M148" s="1">
        <v>0</v>
      </c>
      <c r="N148" s="24" t="s">
        <v>348</v>
      </c>
    </row>
    <row r="149" spans="1:14" s="2" customFormat="1" ht="30">
      <c r="A149" s="3" t="s">
        <v>535</v>
      </c>
      <c r="B149" s="12" t="s">
        <v>19</v>
      </c>
      <c r="C149" s="38"/>
      <c r="D149" s="1">
        <f t="shared" si="25"/>
        <v>5295</v>
      </c>
      <c r="E149" s="1">
        <v>0</v>
      </c>
      <c r="F149" s="1">
        <v>0</v>
      </c>
      <c r="G149" s="1">
        <v>5295</v>
      </c>
      <c r="H149" s="1">
        <v>0</v>
      </c>
      <c r="I149" s="1">
        <f t="shared" si="27"/>
        <v>6724.2</v>
      </c>
      <c r="J149" s="1">
        <v>0</v>
      </c>
      <c r="K149" s="1">
        <v>0</v>
      </c>
      <c r="L149" s="1">
        <v>6724.2</v>
      </c>
      <c r="M149" s="1">
        <v>0</v>
      </c>
      <c r="N149" s="24" t="s">
        <v>185</v>
      </c>
    </row>
    <row r="150" spans="1:14" s="2" customFormat="1" ht="48.75" customHeight="1">
      <c r="A150" s="3" t="s">
        <v>536</v>
      </c>
      <c r="B150" s="12" t="s">
        <v>537</v>
      </c>
      <c r="C150" s="38" t="s">
        <v>1</v>
      </c>
      <c r="D150" s="1">
        <f t="shared" si="25"/>
        <v>2300</v>
      </c>
      <c r="E150" s="1">
        <f>0</f>
        <v>0</v>
      </c>
      <c r="F150" s="1">
        <f>0</f>
        <v>0</v>
      </c>
      <c r="G150" s="1">
        <v>2300</v>
      </c>
      <c r="H150" s="1">
        <f>0</f>
        <v>0</v>
      </c>
      <c r="I150" s="1">
        <f t="shared" si="27"/>
        <v>2679</v>
      </c>
      <c r="J150" s="1">
        <v>0</v>
      </c>
      <c r="K150" s="1">
        <v>0</v>
      </c>
      <c r="L150" s="1">
        <v>2679</v>
      </c>
      <c r="M150" s="1">
        <v>0</v>
      </c>
      <c r="N150" s="24" t="s">
        <v>186</v>
      </c>
    </row>
    <row r="151" spans="1:14" s="2" customFormat="1" ht="48.75" customHeight="1">
      <c r="A151" s="3" t="s">
        <v>538</v>
      </c>
      <c r="B151" s="12" t="s">
        <v>532</v>
      </c>
      <c r="C151" s="38"/>
      <c r="D151" s="1">
        <f t="shared" si="25"/>
        <v>70</v>
      </c>
      <c r="E151" s="1">
        <f>0</f>
        <v>0</v>
      </c>
      <c r="F151" s="1">
        <f>0</f>
        <v>0</v>
      </c>
      <c r="G151" s="1">
        <v>70</v>
      </c>
      <c r="H151" s="1">
        <f>0</f>
        <v>0</v>
      </c>
      <c r="I151" s="1">
        <f t="shared" si="27"/>
        <v>62</v>
      </c>
      <c r="J151" s="1">
        <v>0</v>
      </c>
      <c r="K151" s="1">
        <v>0</v>
      </c>
      <c r="L151" s="1">
        <v>62</v>
      </c>
      <c r="M151" s="1">
        <v>0</v>
      </c>
      <c r="N151" s="24" t="s">
        <v>187</v>
      </c>
    </row>
    <row r="152" spans="1:14" s="2" customFormat="1" ht="31.5" customHeight="1">
      <c r="A152" s="3" t="s">
        <v>539</v>
      </c>
      <c r="B152" s="12" t="s">
        <v>527</v>
      </c>
      <c r="C152" s="38"/>
      <c r="D152" s="1">
        <f t="shared" si="25"/>
        <v>60</v>
      </c>
      <c r="E152" s="1">
        <v>0</v>
      </c>
      <c r="F152" s="1">
        <v>0</v>
      </c>
      <c r="G152" s="1">
        <v>60</v>
      </c>
      <c r="H152" s="1">
        <v>0</v>
      </c>
      <c r="I152" s="1">
        <f t="shared" si="27"/>
        <v>41.2</v>
      </c>
      <c r="J152" s="1">
        <v>0</v>
      </c>
      <c r="K152" s="1">
        <v>0</v>
      </c>
      <c r="L152" s="1">
        <v>41.2</v>
      </c>
      <c r="M152" s="1">
        <v>0</v>
      </c>
      <c r="N152" s="24" t="s">
        <v>188</v>
      </c>
    </row>
    <row r="153" spans="1:14" s="2" customFormat="1" ht="46.5" customHeight="1">
      <c r="A153" s="3" t="s">
        <v>292</v>
      </c>
      <c r="B153" s="12" t="s">
        <v>221</v>
      </c>
      <c r="C153" s="5" t="s">
        <v>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f t="shared" si="27"/>
        <v>398.1</v>
      </c>
      <c r="J153" s="1">
        <v>0</v>
      </c>
      <c r="K153" s="1">
        <v>0</v>
      </c>
      <c r="L153" s="1">
        <v>398.1</v>
      </c>
      <c r="M153" s="1">
        <v>0</v>
      </c>
      <c r="N153" s="24" t="s">
        <v>207</v>
      </c>
    </row>
    <row r="154" spans="1:14" s="2" customFormat="1" ht="54" customHeight="1" hidden="1">
      <c r="A154" s="3"/>
      <c r="B154" s="12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4"/>
    </row>
    <row r="155" spans="1:14" s="2" customFormat="1" ht="54" customHeight="1">
      <c r="A155" s="3" t="s">
        <v>293</v>
      </c>
      <c r="B155" s="12" t="s">
        <v>222</v>
      </c>
      <c r="C155" s="5" t="s">
        <v>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f t="shared" si="27"/>
        <v>301.1</v>
      </c>
      <c r="J155" s="1">
        <v>0</v>
      </c>
      <c r="K155" s="1">
        <v>0</v>
      </c>
      <c r="L155" s="1">
        <v>301.1</v>
      </c>
      <c r="M155" s="1">
        <v>0</v>
      </c>
      <c r="N155" s="24" t="s">
        <v>207</v>
      </c>
    </row>
    <row r="156" spans="1:14" s="2" customFormat="1" ht="15" customHeight="1">
      <c r="A156" s="3" t="s">
        <v>431</v>
      </c>
      <c r="B156" s="14" t="s">
        <v>328</v>
      </c>
      <c r="C156" s="6"/>
      <c r="D156" s="8">
        <f>E156+F156+G156+H156</f>
        <v>625407.5307400001</v>
      </c>
      <c r="E156" s="8">
        <f>E157+E164+E182</f>
        <v>0</v>
      </c>
      <c r="F156" s="8">
        <f>F157+F164+F182</f>
        <v>288455.5</v>
      </c>
      <c r="G156" s="8">
        <f>G157+G164+G182+21731.4</f>
        <v>336952.03074</v>
      </c>
      <c r="H156" s="8">
        <f>H157+H164+H182</f>
        <v>0</v>
      </c>
      <c r="I156" s="8">
        <f t="shared" si="27"/>
        <v>611819.7</v>
      </c>
      <c r="J156" s="8">
        <f>J157+J164+J182</f>
        <v>944.1999999999999</v>
      </c>
      <c r="K156" s="8">
        <f>K157+K164+K182</f>
        <v>278212.5</v>
      </c>
      <c r="L156" s="8">
        <f>L157+L164+L182+L190</f>
        <v>332663</v>
      </c>
      <c r="M156" s="8">
        <f>M157+M164+M182</f>
        <v>0</v>
      </c>
      <c r="N156" s="30"/>
    </row>
    <row r="157" spans="1:14" s="2" customFormat="1" ht="88.5" customHeight="1">
      <c r="A157" s="3" t="s">
        <v>546</v>
      </c>
      <c r="B157" s="12" t="s">
        <v>23</v>
      </c>
      <c r="C157" s="6"/>
      <c r="D157" s="1">
        <f aca="true" t="shared" si="28" ref="D157:D163">E157+F157+G157+H157</f>
        <v>189217.61249</v>
      </c>
      <c r="E157" s="1">
        <f aca="true" t="shared" si="29" ref="E157:M157">E158+E159+E160+E161+E162+E163</f>
        <v>0</v>
      </c>
      <c r="F157" s="1">
        <f t="shared" si="29"/>
        <v>61256</v>
      </c>
      <c r="G157" s="1">
        <f t="shared" si="29"/>
        <v>127961.61249</v>
      </c>
      <c r="H157" s="1">
        <f t="shared" si="29"/>
        <v>0</v>
      </c>
      <c r="I157" s="1">
        <f t="shared" si="29"/>
        <v>190138.59999999998</v>
      </c>
      <c r="J157" s="1">
        <f t="shared" si="29"/>
        <v>0</v>
      </c>
      <c r="K157" s="1">
        <f t="shared" si="29"/>
        <v>63683</v>
      </c>
      <c r="L157" s="1">
        <f t="shared" si="29"/>
        <v>126455.6</v>
      </c>
      <c r="M157" s="1">
        <f t="shared" si="29"/>
        <v>0</v>
      </c>
      <c r="N157" s="12" t="s">
        <v>239</v>
      </c>
    </row>
    <row r="158" spans="1:14" s="2" customFormat="1" ht="100.5" customHeight="1">
      <c r="A158" s="3" t="s">
        <v>547</v>
      </c>
      <c r="B158" s="12" t="s">
        <v>540</v>
      </c>
      <c r="C158" s="38" t="s">
        <v>330</v>
      </c>
      <c r="D158" s="1">
        <f t="shared" si="28"/>
        <v>147553.71349</v>
      </c>
      <c r="E158" s="1">
        <v>0</v>
      </c>
      <c r="F158" s="1">
        <v>61256</v>
      </c>
      <c r="G158" s="10">
        <v>86297.71349</v>
      </c>
      <c r="H158" s="1">
        <v>0</v>
      </c>
      <c r="I158" s="1">
        <f aca="true" t="shared" si="30" ref="I158:I163">J158+K158+L158+M158</f>
        <v>144964.3</v>
      </c>
      <c r="J158" s="1">
        <v>0</v>
      </c>
      <c r="K158" s="1">
        <v>63683</v>
      </c>
      <c r="L158" s="10">
        <v>81281.3</v>
      </c>
      <c r="M158" s="1">
        <v>0</v>
      </c>
      <c r="N158" s="12" t="s">
        <v>240</v>
      </c>
    </row>
    <row r="159" spans="1:14" s="2" customFormat="1" ht="45">
      <c r="A159" s="3" t="s">
        <v>548</v>
      </c>
      <c r="B159" s="12" t="s">
        <v>542</v>
      </c>
      <c r="C159" s="38"/>
      <c r="D159" s="1">
        <f t="shared" si="28"/>
        <v>17212.214</v>
      </c>
      <c r="E159" s="1">
        <v>0</v>
      </c>
      <c r="F159" s="1">
        <v>0</v>
      </c>
      <c r="G159" s="10">
        <v>17212.214</v>
      </c>
      <c r="H159" s="1"/>
      <c r="I159" s="1">
        <f t="shared" si="30"/>
        <v>13695</v>
      </c>
      <c r="J159" s="1">
        <v>0</v>
      </c>
      <c r="K159" s="1">
        <v>0</v>
      </c>
      <c r="L159" s="10">
        <v>13695</v>
      </c>
      <c r="M159" s="1">
        <v>0</v>
      </c>
      <c r="N159" s="12" t="s">
        <v>241</v>
      </c>
    </row>
    <row r="160" spans="1:14" s="2" customFormat="1" ht="75.75" customHeight="1">
      <c r="A160" s="3" t="s">
        <v>549</v>
      </c>
      <c r="B160" s="12" t="s">
        <v>541</v>
      </c>
      <c r="C160" s="38"/>
      <c r="D160" s="1">
        <f t="shared" si="28"/>
        <v>2000</v>
      </c>
      <c r="E160" s="1">
        <v>0</v>
      </c>
      <c r="F160" s="1">
        <v>0</v>
      </c>
      <c r="G160" s="10">
        <v>2000</v>
      </c>
      <c r="H160" s="1">
        <v>0</v>
      </c>
      <c r="I160" s="1">
        <f t="shared" si="30"/>
        <v>3356</v>
      </c>
      <c r="J160" s="1">
        <v>0</v>
      </c>
      <c r="K160" s="1">
        <v>0</v>
      </c>
      <c r="L160" s="10">
        <v>3356</v>
      </c>
      <c r="M160" s="1">
        <v>0</v>
      </c>
      <c r="N160" s="12" t="s">
        <v>242</v>
      </c>
    </row>
    <row r="161" spans="1:14" s="2" customFormat="1" ht="106.5" customHeight="1">
      <c r="A161" s="3" t="s">
        <v>550</v>
      </c>
      <c r="B161" s="12" t="s">
        <v>543</v>
      </c>
      <c r="C161" s="38"/>
      <c r="D161" s="1">
        <f t="shared" si="28"/>
        <v>19751.685</v>
      </c>
      <c r="E161" s="1">
        <v>0</v>
      </c>
      <c r="F161" s="1">
        <v>0</v>
      </c>
      <c r="G161" s="10">
        <v>19751.685</v>
      </c>
      <c r="H161" s="1">
        <v>0</v>
      </c>
      <c r="I161" s="1">
        <f t="shared" si="30"/>
        <v>25691.8</v>
      </c>
      <c r="J161" s="1">
        <v>0</v>
      </c>
      <c r="K161" s="1">
        <v>0</v>
      </c>
      <c r="L161" s="10">
        <v>25691.8</v>
      </c>
      <c r="M161" s="1">
        <v>0</v>
      </c>
      <c r="N161" s="12" t="s">
        <v>243</v>
      </c>
    </row>
    <row r="162" spans="1:14" s="2" customFormat="1" ht="31.5" customHeight="1">
      <c r="A162" s="3" t="s">
        <v>551</v>
      </c>
      <c r="B162" s="12" t="s">
        <v>544</v>
      </c>
      <c r="C162" s="38"/>
      <c r="D162" s="1">
        <f t="shared" si="28"/>
        <v>1300</v>
      </c>
      <c r="E162" s="1">
        <v>0</v>
      </c>
      <c r="F162" s="1">
        <v>0</v>
      </c>
      <c r="G162" s="10">
        <v>1300</v>
      </c>
      <c r="H162" s="1">
        <v>0</v>
      </c>
      <c r="I162" s="1">
        <f t="shared" si="30"/>
        <v>1451.6</v>
      </c>
      <c r="J162" s="1">
        <v>0</v>
      </c>
      <c r="K162" s="1">
        <v>0</v>
      </c>
      <c r="L162" s="10">
        <v>1451.6</v>
      </c>
      <c r="M162" s="1">
        <v>0</v>
      </c>
      <c r="N162" s="12" t="s">
        <v>244</v>
      </c>
    </row>
    <row r="163" spans="1:14" s="2" customFormat="1" ht="73.5" customHeight="1">
      <c r="A163" s="3" t="s">
        <v>22</v>
      </c>
      <c r="B163" s="12" t="s">
        <v>545</v>
      </c>
      <c r="C163" s="38"/>
      <c r="D163" s="1">
        <f t="shared" si="28"/>
        <v>1400</v>
      </c>
      <c r="E163" s="1">
        <v>0</v>
      </c>
      <c r="F163" s="1">
        <v>0</v>
      </c>
      <c r="G163" s="1">
        <v>1400</v>
      </c>
      <c r="H163" s="1">
        <v>0</v>
      </c>
      <c r="I163" s="1">
        <f t="shared" si="30"/>
        <v>979.9</v>
      </c>
      <c r="J163" s="1">
        <v>0</v>
      </c>
      <c r="K163" s="1">
        <v>0</v>
      </c>
      <c r="L163" s="1">
        <v>979.9</v>
      </c>
      <c r="M163" s="1">
        <v>0</v>
      </c>
      <c r="N163" s="12" t="s">
        <v>245</v>
      </c>
    </row>
    <row r="164" spans="1:14" s="2" customFormat="1" ht="60">
      <c r="A164" s="3" t="s">
        <v>552</v>
      </c>
      <c r="B164" s="12" t="s">
        <v>370</v>
      </c>
      <c r="C164" s="6"/>
      <c r="D164" s="1">
        <f>E164+F164+G164+H164</f>
        <v>372995.81979</v>
      </c>
      <c r="E164" s="1">
        <f>E165+E166+E167+E168+E169+E177+E179+E180+E181</f>
        <v>0</v>
      </c>
      <c r="F164" s="1">
        <f>F165+F166+F167+F168+F169+F177+F179+F180+F181</f>
        <v>216800</v>
      </c>
      <c r="G164" s="1">
        <f>G165+G166+G167+G168+G169+G177+G179+G180+G181</f>
        <v>156195.81979</v>
      </c>
      <c r="H164" s="1">
        <f>H165+H166+H167+H168+H169+H177+H179+H180+H181</f>
        <v>0</v>
      </c>
      <c r="I164" s="1">
        <f>J164+K164+L164+M164</f>
        <v>361977</v>
      </c>
      <c r="J164" s="1">
        <f>J165+J166+J167+J168+J169+J177+J179+J180+J181</f>
        <v>944.1999999999999</v>
      </c>
      <c r="K164" s="1">
        <f>K165+K166+K167+K168+K169+K177+K179+K180+K181</f>
        <v>204130</v>
      </c>
      <c r="L164" s="1">
        <f>L165+L166+L167+L168+L169+L177+L179+L180+L181</f>
        <v>156902.80000000002</v>
      </c>
      <c r="M164" s="1">
        <f>M165+M166+M167+M168+M169+M177+M179+M180+M181</f>
        <v>0</v>
      </c>
      <c r="N164" s="12" t="s">
        <v>12</v>
      </c>
    </row>
    <row r="165" spans="1:14" s="2" customFormat="1" ht="91.5" customHeight="1">
      <c r="A165" s="3" t="s">
        <v>553</v>
      </c>
      <c r="B165" s="12" t="s">
        <v>26</v>
      </c>
      <c r="C165" s="38" t="s">
        <v>330</v>
      </c>
      <c r="D165" s="1">
        <f>E165+F165+G165+H165</f>
        <v>304026.609</v>
      </c>
      <c r="E165" s="1">
        <v>0</v>
      </c>
      <c r="F165" s="1">
        <v>199228</v>
      </c>
      <c r="G165" s="1">
        <v>104798.609</v>
      </c>
      <c r="H165" s="1">
        <v>0</v>
      </c>
      <c r="I165" s="1">
        <f>J165+K165+L165+M165</f>
        <v>296351.3</v>
      </c>
      <c r="J165" s="1">
        <v>398</v>
      </c>
      <c r="K165" s="1">
        <v>185605.6</v>
      </c>
      <c r="L165" s="1">
        <v>110347.7</v>
      </c>
      <c r="M165" s="1">
        <v>0</v>
      </c>
      <c r="N165" s="12" t="s">
        <v>246</v>
      </c>
    </row>
    <row r="166" spans="1:14" s="2" customFormat="1" ht="53.25" customHeight="1">
      <c r="A166" s="3" t="s">
        <v>554</v>
      </c>
      <c r="B166" s="12" t="s">
        <v>24</v>
      </c>
      <c r="C166" s="38"/>
      <c r="D166" s="1">
        <f aca="true" t="shared" si="31" ref="D166:D181">E166+F166+G166+H166</f>
        <v>19368</v>
      </c>
      <c r="E166" s="1">
        <v>0</v>
      </c>
      <c r="F166" s="1">
        <v>17572</v>
      </c>
      <c r="G166" s="1">
        <v>1796</v>
      </c>
      <c r="H166" s="1">
        <v>0</v>
      </c>
      <c r="I166" s="1">
        <f aca="true" t="shared" si="32" ref="I166:I190">J166+K166+L166+M166</f>
        <v>18328.6</v>
      </c>
      <c r="J166" s="1">
        <v>0</v>
      </c>
      <c r="K166" s="1">
        <v>16343.3</v>
      </c>
      <c r="L166" s="1">
        <v>1985.3</v>
      </c>
      <c r="M166" s="1">
        <v>0</v>
      </c>
      <c r="N166" s="12" t="s">
        <v>247</v>
      </c>
    </row>
    <row r="167" spans="1:14" s="2" customFormat="1" ht="69.75" customHeight="1">
      <c r="A167" s="3" t="s">
        <v>29</v>
      </c>
      <c r="B167" s="12" t="s">
        <v>25</v>
      </c>
      <c r="C167" s="38"/>
      <c r="D167" s="1">
        <f t="shared" si="31"/>
        <v>4787</v>
      </c>
      <c r="E167" s="1">
        <v>0</v>
      </c>
      <c r="F167" s="1">
        <v>0</v>
      </c>
      <c r="G167" s="1">
        <v>4787</v>
      </c>
      <c r="H167" s="1">
        <v>0</v>
      </c>
      <c r="I167" s="1">
        <f t="shared" si="32"/>
        <v>4106.8</v>
      </c>
      <c r="J167" s="1">
        <v>0</v>
      </c>
      <c r="K167" s="1">
        <v>41</v>
      </c>
      <c r="L167" s="1">
        <v>4065.8</v>
      </c>
      <c r="M167" s="1">
        <v>0</v>
      </c>
      <c r="N167" s="12" t="s">
        <v>248</v>
      </c>
    </row>
    <row r="168" spans="1:14" s="2" customFormat="1" ht="75.75" customHeight="1">
      <c r="A168" s="3" t="s">
        <v>30</v>
      </c>
      <c r="B168" s="12" t="s">
        <v>542</v>
      </c>
      <c r="C168" s="38"/>
      <c r="D168" s="1">
        <f t="shared" si="31"/>
        <v>29392.136</v>
      </c>
      <c r="E168" s="1">
        <v>0</v>
      </c>
      <c r="F168" s="1">
        <v>0</v>
      </c>
      <c r="G168" s="1">
        <v>29392.136</v>
      </c>
      <c r="H168" s="1">
        <v>0</v>
      </c>
      <c r="I168" s="1">
        <f t="shared" si="32"/>
        <v>24596.2</v>
      </c>
      <c r="J168" s="1">
        <v>0</v>
      </c>
      <c r="K168" s="1">
        <v>0</v>
      </c>
      <c r="L168" s="1">
        <v>24596.2</v>
      </c>
      <c r="M168" s="1">
        <v>0</v>
      </c>
      <c r="N168" s="12" t="s">
        <v>241</v>
      </c>
    </row>
    <row r="169" spans="1:14" s="2" customFormat="1" ht="72.75" customHeight="1">
      <c r="A169" s="52" t="s">
        <v>31</v>
      </c>
      <c r="B169" s="12" t="s">
        <v>357</v>
      </c>
      <c r="C169" s="38"/>
      <c r="D169" s="1">
        <f t="shared" si="31"/>
        <v>9600</v>
      </c>
      <c r="E169" s="1">
        <f>E174+E176</f>
        <v>0</v>
      </c>
      <c r="F169" s="1">
        <f>F174+F176</f>
        <v>0</v>
      </c>
      <c r="G169" s="1">
        <f>G174+G176</f>
        <v>9600</v>
      </c>
      <c r="H169" s="1">
        <f>H174+H176</f>
        <v>0</v>
      </c>
      <c r="I169" s="1">
        <f aca="true" t="shared" si="33" ref="I169:I174">J169+K169+L169+M169</f>
        <v>11583.400000000001</v>
      </c>
      <c r="J169" s="1">
        <f>J170+J171+J172+J173+J174+J176</f>
        <v>546.1999999999999</v>
      </c>
      <c r="K169" s="1">
        <f>K170+K171+K172+K173+K174+K176</f>
        <v>1505.6000000000001</v>
      </c>
      <c r="L169" s="1">
        <f>L170+L171+L172+L173+L174+L176</f>
        <v>9531.6</v>
      </c>
      <c r="M169" s="1">
        <f>M170+M171+M172+M173+M174+M176</f>
        <v>0</v>
      </c>
      <c r="N169" s="12"/>
    </row>
    <row r="170" spans="1:14" s="2" customFormat="1" ht="30" customHeight="1">
      <c r="A170" s="53"/>
      <c r="B170" s="12" t="s">
        <v>36</v>
      </c>
      <c r="C170" s="38"/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f t="shared" si="33"/>
        <v>200</v>
      </c>
      <c r="J170" s="1">
        <v>0</v>
      </c>
      <c r="K170" s="1">
        <v>0</v>
      </c>
      <c r="L170" s="1">
        <v>200</v>
      </c>
      <c r="M170" s="1">
        <v>0</v>
      </c>
      <c r="N170" s="12"/>
    </row>
    <row r="171" spans="1:14" s="2" customFormat="1" ht="30" customHeight="1">
      <c r="A171" s="53"/>
      <c r="B171" s="12" t="s">
        <v>39</v>
      </c>
      <c r="C171" s="38"/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f t="shared" si="33"/>
        <v>887.2</v>
      </c>
      <c r="J171" s="1">
        <v>0</v>
      </c>
      <c r="K171" s="1">
        <v>443.6</v>
      </c>
      <c r="L171" s="1">
        <v>443.6</v>
      </c>
      <c r="M171" s="1">
        <v>0</v>
      </c>
      <c r="N171" s="12"/>
    </row>
    <row r="172" spans="1:14" s="2" customFormat="1" ht="30" customHeight="1">
      <c r="A172" s="53"/>
      <c r="B172" s="12" t="s">
        <v>37</v>
      </c>
      <c r="C172" s="38"/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f t="shared" si="33"/>
        <v>500</v>
      </c>
      <c r="J172" s="1">
        <v>0</v>
      </c>
      <c r="K172" s="1">
        <v>250</v>
      </c>
      <c r="L172" s="1">
        <v>250</v>
      </c>
      <c r="M172" s="1">
        <v>0</v>
      </c>
      <c r="N172" s="12"/>
    </row>
    <row r="173" spans="1:14" s="2" customFormat="1" ht="30" customHeight="1">
      <c r="A173" s="53"/>
      <c r="B173" s="12" t="s">
        <v>38</v>
      </c>
      <c r="C173" s="38"/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f t="shared" si="33"/>
        <v>1208.1999999999998</v>
      </c>
      <c r="J173" s="1">
        <v>545.4</v>
      </c>
      <c r="K173" s="1">
        <v>512.8</v>
      </c>
      <c r="L173" s="1">
        <v>150</v>
      </c>
      <c r="M173" s="1">
        <v>0</v>
      </c>
      <c r="N173" s="12"/>
    </row>
    <row r="174" spans="1:14" s="2" customFormat="1" ht="30">
      <c r="A174" s="53"/>
      <c r="B174" s="12" t="s">
        <v>358</v>
      </c>
      <c r="C174" s="38"/>
      <c r="D174" s="1">
        <f t="shared" si="31"/>
        <v>9600</v>
      </c>
      <c r="E174" s="1">
        <v>0</v>
      </c>
      <c r="F174" s="1">
        <v>0</v>
      </c>
      <c r="G174" s="1">
        <v>9600</v>
      </c>
      <c r="H174" s="1">
        <v>0</v>
      </c>
      <c r="I174" s="1">
        <f t="shared" si="33"/>
        <v>7788</v>
      </c>
      <c r="J174" s="1">
        <v>0</v>
      </c>
      <c r="K174" s="1">
        <v>0</v>
      </c>
      <c r="L174" s="1">
        <v>7788</v>
      </c>
      <c r="M174" s="1">
        <v>0</v>
      </c>
      <c r="N174" s="12" t="s">
        <v>249</v>
      </c>
    </row>
    <row r="175" spans="1:14" s="2" customFormat="1" ht="30" customHeight="1">
      <c r="A175" s="53"/>
      <c r="B175" s="12" t="s">
        <v>41</v>
      </c>
      <c r="C175" s="38"/>
      <c r="D175" s="1">
        <v>600</v>
      </c>
      <c r="E175" s="1">
        <v>0</v>
      </c>
      <c r="F175" s="1">
        <v>0</v>
      </c>
      <c r="G175" s="1">
        <v>600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2"/>
    </row>
    <row r="176" spans="1:14" s="2" customFormat="1" ht="30" customHeight="1">
      <c r="A176" s="54"/>
      <c r="B176" s="12" t="s">
        <v>40</v>
      </c>
      <c r="C176" s="38"/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f>J176+K176+L176+M176</f>
        <v>1000</v>
      </c>
      <c r="J176" s="1">
        <v>0.8</v>
      </c>
      <c r="K176" s="1">
        <v>299.2</v>
      </c>
      <c r="L176" s="1">
        <v>700</v>
      </c>
      <c r="M176" s="1">
        <v>0</v>
      </c>
      <c r="N176" s="12" t="s">
        <v>250</v>
      </c>
    </row>
    <row r="177" spans="1:14" s="2" customFormat="1" ht="78" customHeight="1">
      <c r="A177" s="55" t="s">
        <v>32</v>
      </c>
      <c r="B177" s="4" t="s">
        <v>359</v>
      </c>
      <c r="C177" s="38"/>
      <c r="D177" s="1">
        <f t="shared" si="31"/>
        <v>705</v>
      </c>
      <c r="E177" s="1">
        <f>E178</f>
        <v>0</v>
      </c>
      <c r="F177" s="1">
        <f>F178</f>
        <v>0</v>
      </c>
      <c r="G177" s="1">
        <f>G178</f>
        <v>705</v>
      </c>
      <c r="H177" s="1">
        <f>H178</f>
        <v>0</v>
      </c>
      <c r="I177" s="1">
        <f t="shared" si="32"/>
        <v>1557</v>
      </c>
      <c r="J177" s="1">
        <v>0</v>
      </c>
      <c r="K177" s="1">
        <v>634.5</v>
      </c>
      <c r="L177" s="1">
        <v>922.5</v>
      </c>
      <c r="M177" s="1">
        <v>0</v>
      </c>
      <c r="N177" s="40" t="s">
        <v>251</v>
      </c>
    </row>
    <row r="178" spans="1:14" s="2" customFormat="1" ht="16.5" customHeight="1">
      <c r="A178" s="55"/>
      <c r="B178" s="12" t="s">
        <v>561</v>
      </c>
      <c r="C178" s="38"/>
      <c r="D178" s="1">
        <f t="shared" si="31"/>
        <v>705</v>
      </c>
      <c r="E178" s="1">
        <v>0</v>
      </c>
      <c r="F178" s="1">
        <v>0</v>
      </c>
      <c r="G178" s="1">
        <v>705</v>
      </c>
      <c r="H178" s="1">
        <v>0</v>
      </c>
      <c r="I178" s="1">
        <f t="shared" si="32"/>
        <v>1557</v>
      </c>
      <c r="J178" s="1">
        <v>0</v>
      </c>
      <c r="K178" s="1">
        <v>634.5</v>
      </c>
      <c r="L178" s="1">
        <v>922.5</v>
      </c>
      <c r="M178" s="1">
        <v>0</v>
      </c>
      <c r="N178" s="41"/>
    </row>
    <row r="179" spans="1:14" s="2" customFormat="1" ht="76.5" customHeight="1">
      <c r="A179" s="3" t="s">
        <v>33</v>
      </c>
      <c r="B179" s="12" t="s">
        <v>541</v>
      </c>
      <c r="C179" s="38"/>
      <c r="D179" s="1">
        <f t="shared" si="31"/>
        <v>2217.07479</v>
      </c>
      <c r="E179" s="1">
        <v>0</v>
      </c>
      <c r="F179" s="1">
        <v>0</v>
      </c>
      <c r="G179" s="1">
        <v>2217.07479</v>
      </c>
      <c r="H179" s="1">
        <v>0</v>
      </c>
      <c r="I179" s="1">
        <f t="shared" si="32"/>
        <v>2550.7</v>
      </c>
      <c r="J179" s="1">
        <v>0</v>
      </c>
      <c r="K179" s="1">
        <v>0</v>
      </c>
      <c r="L179" s="1">
        <v>2550.7</v>
      </c>
      <c r="M179" s="1">
        <v>0</v>
      </c>
      <c r="N179" s="12" t="s">
        <v>252</v>
      </c>
    </row>
    <row r="180" spans="1:14" s="2" customFormat="1" ht="28.5" customHeight="1">
      <c r="A180" s="3" t="s">
        <v>34</v>
      </c>
      <c r="B180" s="12" t="s">
        <v>27</v>
      </c>
      <c r="C180" s="38"/>
      <c r="D180" s="1">
        <f t="shared" si="31"/>
        <v>1400</v>
      </c>
      <c r="E180" s="1">
        <v>0</v>
      </c>
      <c r="F180" s="1">
        <v>0</v>
      </c>
      <c r="G180" s="1">
        <v>1400</v>
      </c>
      <c r="H180" s="1">
        <v>0</v>
      </c>
      <c r="I180" s="1">
        <f t="shared" si="32"/>
        <v>1328.5</v>
      </c>
      <c r="J180" s="1">
        <v>0</v>
      </c>
      <c r="K180" s="1">
        <v>0</v>
      </c>
      <c r="L180" s="1">
        <v>1328.5</v>
      </c>
      <c r="M180" s="1">
        <v>0</v>
      </c>
      <c r="N180" s="40" t="s">
        <v>253</v>
      </c>
    </row>
    <row r="181" spans="1:14" s="2" customFormat="1" ht="74.25" customHeight="1">
      <c r="A181" s="3" t="s">
        <v>35</v>
      </c>
      <c r="B181" s="12" t="s">
        <v>28</v>
      </c>
      <c r="C181" s="38"/>
      <c r="D181" s="1">
        <f t="shared" si="31"/>
        <v>1500</v>
      </c>
      <c r="E181" s="1">
        <v>0</v>
      </c>
      <c r="F181" s="1">
        <v>0</v>
      </c>
      <c r="G181" s="1">
        <v>1500</v>
      </c>
      <c r="H181" s="1">
        <v>0</v>
      </c>
      <c r="I181" s="1">
        <f t="shared" si="32"/>
        <v>1574.5</v>
      </c>
      <c r="J181" s="1">
        <v>0</v>
      </c>
      <c r="K181" s="1">
        <v>0</v>
      </c>
      <c r="L181" s="1">
        <v>1574.5</v>
      </c>
      <c r="M181" s="1">
        <v>0</v>
      </c>
      <c r="N181" s="41"/>
    </row>
    <row r="182" spans="1:14" s="2" customFormat="1" ht="30" customHeight="1">
      <c r="A182" s="3" t="s">
        <v>555</v>
      </c>
      <c r="B182" s="12" t="s">
        <v>329</v>
      </c>
      <c r="C182" s="6"/>
      <c r="D182" s="1">
        <f>E182+F182+G182+H182</f>
        <v>41462.69846</v>
      </c>
      <c r="E182" s="1">
        <f>E183+E184+E185+E186+E187+E188+E189</f>
        <v>0</v>
      </c>
      <c r="F182" s="1">
        <f>F183+F184+F185+F186+F187+F188+F189</f>
        <v>10399.5</v>
      </c>
      <c r="G182" s="1">
        <f>G183+G184+G185+G186+G187+G188+G189</f>
        <v>31063.19846</v>
      </c>
      <c r="H182" s="1">
        <f>H183+H184+H185+H186+H187+H188+H189</f>
        <v>0</v>
      </c>
      <c r="I182" s="1">
        <f t="shared" si="32"/>
        <v>41324.5</v>
      </c>
      <c r="J182" s="1">
        <f>J183+J184+J185+J186+J187+J188+J189</f>
        <v>0</v>
      </c>
      <c r="K182" s="1">
        <f>K183+K184+K185+K186+K187+K188+K189</f>
        <v>10399.5</v>
      </c>
      <c r="L182" s="1">
        <f>L183+L184+L185+L186+L187+L188+L189</f>
        <v>30925</v>
      </c>
      <c r="M182" s="1">
        <f>M183+M184+M185+M186+M187+M188+M189</f>
        <v>0</v>
      </c>
      <c r="N182" s="12"/>
    </row>
    <row r="183" spans="1:14" s="2" customFormat="1" ht="44.25" customHeight="1">
      <c r="A183" s="3" t="s">
        <v>48</v>
      </c>
      <c r="B183" s="12" t="s">
        <v>42</v>
      </c>
      <c r="C183" s="38" t="s">
        <v>330</v>
      </c>
      <c r="D183" s="1">
        <f>E183+F183+G183+H183</f>
        <v>26958.55369</v>
      </c>
      <c r="E183" s="1">
        <v>0</v>
      </c>
      <c r="F183" s="1">
        <v>0</v>
      </c>
      <c r="G183" s="1">
        <v>26958.55369</v>
      </c>
      <c r="H183" s="1">
        <v>0</v>
      </c>
      <c r="I183" s="1">
        <f t="shared" si="32"/>
        <v>26347.4</v>
      </c>
      <c r="J183" s="1">
        <v>0</v>
      </c>
      <c r="K183" s="1">
        <v>0</v>
      </c>
      <c r="L183" s="1">
        <v>26347.4</v>
      </c>
      <c r="M183" s="1">
        <v>0</v>
      </c>
      <c r="N183" s="12" t="s">
        <v>254</v>
      </c>
    </row>
    <row r="184" spans="1:14" s="2" customFormat="1" ht="45">
      <c r="A184" s="3" t="s">
        <v>49</v>
      </c>
      <c r="B184" s="12" t="s">
        <v>542</v>
      </c>
      <c r="C184" s="38"/>
      <c r="D184" s="1">
        <f>E184+F184+G184+H184</f>
        <v>434.64477</v>
      </c>
      <c r="E184" s="1">
        <v>0</v>
      </c>
      <c r="F184" s="1">
        <v>0</v>
      </c>
      <c r="G184" s="1">
        <v>434.64477</v>
      </c>
      <c r="H184" s="1">
        <v>0</v>
      </c>
      <c r="I184" s="1">
        <f t="shared" si="32"/>
        <v>385</v>
      </c>
      <c r="J184" s="1">
        <v>0</v>
      </c>
      <c r="K184" s="1">
        <v>0</v>
      </c>
      <c r="L184" s="1">
        <v>385</v>
      </c>
      <c r="M184" s="1">
        <v>0</v>
      </c>
      <c r="N184" s="12" t="s">
        <v>241</v>
      </c>
    </row>
    <row r="185" spans="1:14" s="2" customFormat="1" ht="18" customHeight="1">
      <c r="A185" s="3" t="s">
        <v>50</v>
      </c>
      <c r="B185" s="12" t="s">
        <v>44</v>
      </c>
      <c r="C185" s="38"/>
      <c r="D185" s="1">
        <f>E185+F185+G185+H185</f>
        <v>560</v>
      </c>
      <c r="E185" s="1">
        <v>0</v>
      </c>
      <c r="F185" s="1">
        <v>0</v>
      </c>
      <c r="G185" s="1">
        <v>560</v>
      </c>
      <c r="H185" s="1">
        <v>0</v>
      </c>
      <c r="I185" s="1">
        <f t="shared" si="32"/>
        <v>560</v>
      </c>
      <c r="J185" s="1">
        <v>0</v>
      </c>
      <c r="K185" s="1">
        <v>0</v>
      </c>
      <c r="L185" s="1">
        <v>560</v>
      </c>
      <c r="M185" s="1">
        <v>0</v>
      </c>
      <c r="N185" s="25"/>
    </row>
    <row r="186" spans="1:14" s="2" customFormat="1" ht="30">
      <c r="A186" s="3" t="s">
        <v>51</v>
      </c>
      <c r="B186" s="12" t="s">
        <v>45</v>
      </c>
      <c r="C186" s="38"/>
      <c r="D186" s="1">
        <f>E186+F186+G186+H186</f>
        <v>13399.5</v>
      </c>
      <c r="E186" s="1">
        <v>0</v>
      </c>
      <c r="F186" s="1">
        <v>10399.5</v>
      </c>
      <c r="G186" s="1">
        <v>3000</v>
      </c>
      <c r="H186" s="1">
        <v>0</v>
      </c>
      <c r="I186" s="1">
        <f t="shared" si="32"/>
        <v>13922.1</v>
      </c>
      <c r="J186" s="1">
        <v>0</v>
      </c>
      <c r="K186" s="1">
        <v>10399.5</v>
      </c>
      <c r="L186" s="1">
        <v>3522.6</v>
      </c>
      <c r="M186" s="1">
        <v>0</v>
      </c>
      <c r="N186" s="12" t="s">
        <v>255</v>
      </c>
    </row>
    <row r="187" spans="1:14" s="2" customFormat="1" ht="74.25" customHeight="1">
      <c r="A187" s="3" t="s">
        <v>52</v>
      </c>
      <c r="B187" s="12" t="s">
        <v>43</v>
      </c>
      <c r="C187" s="38"/>
      <c r="D187" s="1">
        <f aca="true" t="shared" si="34" ref="D187:D194">E187+F187+G187+H187</f>
        <v>25</v>
      </c>
      <c r="E187" s="1">
        <v>0</v>
      </c>
      <c r="F187" s="1">
        <v>0</v>
      </c>
      <c r="G187" s="1">
        <v>25</v>
      </c>
      <c r="H187" s="1">
        <v>0</v>
      </c>
      <c r="I187" s="1">
        <f t="shared" si="32"/>
        <v>25</v>
      </c>
      <c r="J187" s="1">
        <v>0</v>
      </c>
      <c r="K187" s="1">
        <v>0</v>
      </c>
      <c r="L187" s="1">
        <v>25</v>
      </c>
      <c r="M187" s="1">
        <v>0</v>
      </c>
      <c r="N187" s="25"/>
    </row>
    <row r="188" spans="1:14" s="2" customFormat="1" ht="26.25" customHeight="1">
      <c r="A188" s="3" t="s">
        <v>53</v>
      </c>
      <c r="B188" s="12" t="s">
        <v>46</v>
      </c>
      <c r="C188" s="38"/>
      <c r="D188" s="1">
        <f t="shared" si="34"/>
        <v>45</v>
      </c>
      <c r="E188" s="1">
        <v>0</v>
      </c>
      <c r="F188" s="1">
        <v>0</v>
      </c>
      <c r="G188" s="1">
        <v>45</v>
      </c>
      <c r="H188" s="1">
        <v>0</v>
      </c>
      <c r="I188" s="1">
        <f t="shared" si="32"/>
        <v>45</v>
      </c>
      <c r="J188" s="1">
        <v>0</v>
      </c>
      <c r="K188" s="1">
        <v>0</v>
      </c>
      <c r="L188" s="1">
        <v>45</v>
      </c>
      <c r="M188" s="1">
        <v>0</v>
      </c>
      <c r="N188" s="25"/>
    </row>
    <row r="189" spans="1:14" s="2" customFormat="1" ht="88.5" customHeight="1">
      <c r="A189" s="3" t="s">
        <v>54</v>
      </c>
      <c r="B189" s="12" t="s">
        <v>47</v>
      </c>
      <c r="C189" s="38"/>
      <c r="D189" s="1">
        <f t="shared" si="34"/>
        <v>40</v>
      </c>
      <c r="E189" s="1">
        <v>0</v>
      </c>
      <c r="F189" s="1">
        <v>0</v>
      </c>
      <c r="G189" s="1">
        <v>40</v>
      </c>
      <c r="H189" s="1">
        <v>0</v>
      </c>
      <c r="I189" s="1">
        <f t="shared" si="32"/>
        <v>40</v>
      </c>
      <c r="J189" s="1">
        <v>0</v>
      </c>
      <c r="K189" s="1">
        <v>0</v>
      </c>
      <c r="L189" s="1">
        <v>40</v>
      </c>
      <c r="M189" s="1">
        <v>0</v>
      </c>
      <c r="N189" s="25"/>
    </row>
    <row r="190" spans="1:14" s="2" customFormat="1" ht="30" customHeight="1">
      <c r="A190" s="3" t="s">
        <v>55</v>
      </c>
      <c r="B190" s="12" t="s">
        <v>56</v>
      </c>
      <c r="C190" s="5"/>
      <c r="D190" s="1">
        <f>E190+F190+G190+H190</f>
        <v>21731.351</v>
      </c>
      <c r="E190" s="1">
        <f>E191+E192+E193+E194</f>
        <v>0</v>
      </c>
      <c r="F190" s="1">
        <f>F191+F192+F193+F194</f>
        <v>0</v>
      </c>
      <c r="G190" s="1">
        <f>G191+G192+G193+G194</f>
        <v>21731.351</v>
      </c>
      <c r="H190" s="1">
        <f>H191+H192+H193+H194</f>
        <v>0</v>
      </c>
      <c r="I190" s="1">
        <f t="shared" si="32"/>
        <v>18379.6</v>
      </c>
      <c r="J190" s="1">
        <f>J191+J192+J193+J194</f>
        <v>0</v>
      </c>
      <c r="K190" s="1">
        <f>K191+K192+K193+K194</f>
        <v>0</v>
      </c>
      <c r="L190" s="1">
        <f>L191+L192+L193+L194</f>
        <v>18379.6</v>
      </c>
      <c r="M190" s="1">
        <f>M191+M192+M193+M194</f>
        <v>0</v>
      </c>
      <c r="N190" s="40" t="s">
        <v>294</v>
      </c>
    </row>
    <row r="191" spans="1:14" s="2" customFormat="1" ht="30">
      <c r="A191" s="3" t="s">
        <v>57</v>
      </c>
      <c r="B191" s="12" t="s">
        <v>70</v>
      </c>
      <c r="C191" s="38" t="s">
        <v>330</v>
      </c>
      <c r="D191" s="1">
        <f t="shared" si="34"/>
        <v>3006.726</v>
      </c>
      <c r="E191" s="1">
        <v>0</v>
      </c>
      <c r="F191" s="1">
        <v>0</v>
      </c>
      <c r="G191" s="1">
        <v>3006.726</v>
      </c>
      <c r="H191" s="1">
        <v>0</v>
      </c>
      <c r="I191" s="1">
        <f>J191+K191+L191+M191</f>
        <v>2747.7</v>
      </c>
      <c r="J191" s="1">
        <v>0</v>
      </c>
      <c r="K191" s="1">
        <v>0</v>
      </c>
      <c r="L191" s="1">
        <v>2747.7</v>
      </c>
      <c r="M191" s="1">
        <v>0</v>
      </c>
      <c r="N191" s="42"/>
    </row>
    <row r="192" spans="1:14" s="2" customFormat="1" ht="27.75" customHeight="1">
      <c r="A192" s="3" t="s">
        <v>61</v>
      </c>
      <c r="B192" s="12" t="s">
        <v>59</v>
      </c>
      <c r="C192" s="38"/>
      <c r="D192" s="1">
        <f t="shared" si="34"/>
        <v>16524.625</v>
      </c>
      <c r="E192" s="1">
        <v>0</v>
      </c>
      <c r="F192" s="1">
        <v>0</v>
      </c>
      <c r="G192" s="1">
        <v>16524.625</v>
      </c>
      <c r="H192" s="1">
        <v>0</v>
      </c>
      <c r="I192" s="1">
        <f>J192+K192+L192+M192</f>
        <v>12739.3</v>
      </c>
      <c r="J192" s="1">
        <v>0</v>
      </c>
      <c r="K192" s="1">
        <v>0</v>
      </c>
      <c r="L192" s="1">
        <v>12739.3</v>
      </c>
      <c r="M192" s="1">
        <v>0</v>
      </c>
      <c r="N192" s="41"/>
    </row>
    <row r="193" spans="1:14" s="2" customFormat="1" ht="57.75" customHeight="1">
      <c r="A193" s="3" t="s">
        <v>62</v>
      </c>
      <c r="B193" s="12" t="s">
        <v>58</v>
      </c>
      <c r="C193" s="38"/>
      <c r="D193" s="1">
        <f t="shared" si="34"/>
        <v>1753</v>
      </c>
      <c r="E193" s="1">
        <v>0</v>
      </c>
      <c r="F193" s="1">
        <v>0</v>
      </c>
      <c r="G193" s="1">
        <f>200+1553</f>
        <v>1753</v>
      </c>
      <c r="H193" s="1">
        <v>0</v>
      </c>
      <c r="I193" s="1">
        <f>J193+K193+L193+M193</f>
        <v>2430</v>
      </c>
      <c r="J193" s="1">
        <v>0</v>
      </c>
      <c r="K193" s="1">
        <v>0</v>
      </c>
      <c r="L193" s="1">
        <v>2430</v>
      </c>
      <c r="M193" s="1">
        <v>0</v>
      </c>
      <c r="N193" s="12" t="s">
        <v>256</v>
      </c>
    </row>
    <row r="194" spans="1:14" s="2" customFormat="1" ht="48" customHeight="1">
      <c r="A194" s="3" t="s">
        <v>63</v>
      </c>
      <c r="B194" s="12" t="s">
        <v>60</v>
      </c>
      <c r="C194" s="38"/>
      <c r="D194" s="1">
        <f t="shared" si="34"/>
        <v>447</v>
      </c>
      <c r="E194" s="1">
        <v>0</v>
      </c>
      <c r="F194" s="1">
        <v>0</v>
      </c>
      <c r="G194" s="1">
        <f>267+180</f>
        <v>447</v>
      </c>
      <c r="H194" s="1">
        <v>0</v>
      </c>
      <c r="I194" s="1">
        <f>J194+K194+L194+M194</f>
        <v>462.6</v>
      </c>
      <c r="J194" s="1">
        <v>0</v>
      </c>
      <c r="K194" s="1">
        <v>0</v>
      </c>
      <c r="L194" s="1">
        <v>462.6</v>
      </c>
      <c r="M194" s="1">
        <v>0</v>
      </c>
      <c r="N194" s="12" t="s">
        <v>257</v>
      </c>
    </row>
    <row r="195" spans="1:14" s="2" customFormat="1" ht="15" customHeight="1">
      <c r="A195" s="18" t="s">
        <v>433</v>
      </c>
      <c r="B195" s="14" t="s">
        <v>331</v>
      </c>
      <c r="C195" s="6"/>
      <c r="D195" s="8">
        <f>E195+F195+G195+H195</f>
        <v>146815.801</v>
      </c>
      <c r="E195" s="8">
        <f>E196+E213+E215+E218+E220</f>
        <v>0</v>
      </c>
      <c r="F195" s="8">
        <f>F196+F213+F215+F218+F220</f>
        <v>0</v>
      </c>
      <c r="G195" s="8">
        <f>G196+G213+G215+G218+G220</f>
        <v>143615.801</v>
      </c>
      <c r="H195" s="8">
        <f>H196+H213+H215+H218+H220</f>
        <v>3200</v>
      </c>
      <c r="I195" s="8">
        <f>J195+K195+L195+M195</f>
        <v>153252.4</v>
      </c>
      <c r="J195" s="8">
        <f>J196+J213+J215+J218+J220</f>
        <v>14.6</v>
      </c>
      <c r="K195" s="8">
        <f>K196+K213+K215+K218+K220</f>
        <v>0</v>
      </c>
      <c r="L195" s="8">
        <f>L196+L213+L215+L218+L220</f>
        <v>150223.4</v>
      </c>
      <c r="M195" s="8">
        <f>M196+M213+M215+M218+M220</f>
        <v>3014.4</v>
      </c>
      <c r="N195" s="24"/>
    </row>
    <row r="196" spans="1:14" s="2" customFormat="1" ht="52.5" customHeight="1">
      <c r="A196" s="3" t="s">
        <v>443</v>
      </c>
      <c r="B196" s="12" t="s">
        <v>360</v>
      </c>
      <c r="C196" s="6"/>
      <c r="D196" s="1">
        <f>E196+F196+G196+H196</f>
        <v>74185.264</v>
      </c>
      <c r="E196" s="1">
        <f aca="true" t="shared" si="35" ref="E196:M196">E197+E198+E212</f>
        <v>0</v>
      </c>
      <c r="F196" s="1">
        <f t="shared" si="35"/>
        <v>0</v>
      </c>
      <c r="G196" s="1">
        <f t="shared" si="35"/>
        <v>72815.264</v>
      </c>
      <c r="H196" s="1">
        <f t="shared" si="35"/>
        <v>1370</v>
      </c>
      <c r="I196" s="8">
        <f t="shared" si="35"/>
        <v>85329.9</v>
      </c>
      <c r="J196" s="8">
        <f t="shared" si="35"/>
        <v>0</v>
      </c>
      <c r="K196" s="8">
        <f t="shared" si="35"/>
        <v>0</v>
      </c>
      <c r="L196" s="8">
        <f t="shared" si="35"/>
        <v>84221</v>
      </c>
      <c r="M196" s="8">
        <f t="shared" si="35"/>
        <v>1108.9</v>
      </c>
      <c r="N196" s="12" t="s">
        <v>163</v>
      </c>
    </row>
    <row r="197" spans="1:14" s="2" customFormat="1" ht="18.75" customHeight="1">
      <c r="A197" s="3" t="s">
        <v>444</v>
      </c>
      <c r="B197" s="12" t="s">
        <v>64</v>
      </c>
      <c r="C197" s="38" t="s">
        <v>333</v>
      </c>
      <c r="D197" s="1">
        <f>E197+F197+G197+H197</f>
        <v>70755.264</v>
      </c>
      <c r="E197" s="1">
        <v>0</v>
      </c>
      <c r="F197" s="1">
        <v>0</v>
      </c>
      <c r="G197" s="1">
        <v>69615.264</v>
      </c>
      <c r="H197" s="1">
        <v>1140</v>
      </c>
      <c r="I197" s="1">
        <f>J197+K197+L197+M197</f>
        <v>66983.59999999999</v>
      </c>
      <c r="J197" s="1">
        <v>0</v>
      </c>
      <c r="K197" s="1">
        <v>0</v>
      </c>
      <c r="L197" s="1">
        <v>66108.7</v>
      </c>
      <c r="M197" s="1">
        <v>874.9</v>
      </c>
      <c r="N197" s="12"/>
    </row>
    <row r="198" spans="1:14" s="2" customFormat="1" ht="62.25" customHeight="1">
      <c r="A198" s="52" t="s">
        <v>445</v>
      </c>
      <c r="B198" s="12" t="s">
        <v>385</v>
      </c>
      <c r="C198" s="38"/>
      <c r="D198" s="1">
        <f>E198+F198+G198+H198</f>
        <v>3000</v>
      </c>
      <c r="E198" s="1">
        <v>0</v>
      </c>
      <c r="F198" s="1">
        <v>0</v>
      </c>
      <c r="G198" s="1">
        <f>G199+G200+G201+G202+G203+G204+G205+G206+G207+G208+G209+G210+G211</f>
        <v>3000</v>
      </c>
      <c r="H198" s="1">
        <v>0</v>
      </c>
      <c r="I198" s="1">
        <f>J198+K198+L198+M198</f>
        <v>17299.4</v>
      </c>
      <c r="J198" s="1">
        <f>J199+J200+J201+J202+J203+J204+J205+J206+J207+J208+J209+J210+J211</f>
        <v>0</v>
      </c>
      <c r="K198" s="1">
        <f>K199+K200+K201+K202+K203+K204+K205+K206+K207+K208+K209+K210+K211</f>
        <v>0</v>
      </c>
      <c r="L198" s="1">
        <f>L199+L200+L201+L202+L203+L204+L205+L206+L207+L208+L209+L210+L211</f>
        <v>17299.4</v>
      </c>
      <c r="M198" s="1">
        <f>M199+M200+M201+M202+M203+M204+M205+M206+M207+M208+M209+M210+M211</f>
        <v>0</v>
      </c>
      <c r="N198" s="12" t="s">
        <v>386</v>
      </c>
    </row>
    <row r="199" spans="1:14" s="2" customFormat="1" ht="31.5" customHeight="1">
      <c r="A199" s="53"/>
      <c r="B199" s="12" t="s">
        <v>371</v>
      </c>
      <c r="C199" s="38"/>
      <c r="D199" s="1">
        <f aca="true" t="shared" si="36" ref="D199:D211">E199+F199+G199+H199</f>
        <v>3000</v>
      </c>
      <c r="E199" s="1">
        <v>0</v>
      </c>
      <c r="F199" s="1">
        <v>0</v>
      </c>
      <c r="G199" s="1">
        <v>3000</v>
      </c>
      <c r="H199" s="1">
        <v>0</v>
      </c>
      <c r="I199" s="1">
        <f aca="true" t="shared" si="37" ref="I199:I211">J199+K199+L199+M199</f>
        <v>3277.5</v>
      </c>
      <c r="J199" s="1">
        <v>0</v>
      </c>
      <c r="K199" s="1">
        <v>0</v>
      </c>
      <c r="L199" s="1">
        <v>3277.5</v>
      </c>
      <c r="M199" s="1">
        <v>0</v>
      </c>
      <c r="N199" s="12"/>
    </row>
    <row r="200" spans="1:14" s="2" customFormat="1" ht="30" customHeight="1">
      <c r="A200" s="53"/>
      <c r="B200" s="12" t="s">
        <v>372</v>
      </c>
      <c r="C200" s="38"/>
      <c r="D200" s="1">
        <f t="shared" si="36"/>
        <v>0</v>
      </c>
      <c r="E200" s="1">
        <v>0</v>
      </c>
      <c r="F200" s="1">
        <v>0</v>
      </c>
      <c r="G200" s="1">
        <v>0</v>
      </c>
      <c r="H200" s="1">
        <v>0</v>
      </c>
      <c r="I200" s="1">
        <f t="shared" si="37"/>
        <v>1126.9</v>
      </c>
      <c r="J200" s="1">
        <v>0</v>
      </c>
      <c r="K200" s="1">
        <v>0</v>
      </c>
      <c r="L200" s="1">
        <v>1126.9</v>
      </c>
      <c r="M200" s="1">
        <v>0</v>
      </c>
      <c r="N200" s="12"/>
    </row>
    <row r="201" spans="1:14" s="2" customFormat="1" ht="30" customHeight="1">
      <c r="A201" s="53"/>
      <c r="B201" s="12" t="s">
        <v>373</v>
      </c>
      <c r="C201" s="38"/>
      <c r="D201" s="1">
        <f t="shared" si="36"/>
        <v>0</v>
      </c>
      <c r="E201" s="1">
        <v>0</v>
      </c>
      <c r="F201" s="1">
        <v>0</v>
      </c>
      <c r="G201" s="1">
        <v>0</v>
      </c>
      <c r="H201" s="1">
        <v>0</v>
      </c>
      <c r="I201" s="1">
        <f t="shared" si="37"/>
        <v>2090.3</v>
      </c>
      <c r="J201" s="1">
        <v>0</v>
      </c>
      <c r="K201" s="1">
        <v>0</v>
      </c>
      <c r="L201" s="1">
        <v>2090.3</v>
      </c>
      <c r="M201" s="1">
        <v>0</v>
      </c>
      <c r="N201" s="12"/>
    </row>
    <row r="202" spans="1:14" s="2" customFormat="1" ht="30" customHeight="1">
      <c r="A202" s="53"/>
      <c r="B202" s="12" t="s">
        <v>374</v>
      </c>
      <c r="C202" s="38"/>
      <c r="D202" s="1">
        <f t="shared" si="36"/>
        <v>0</v>
      </c>
      <c r="E202" s="1">
        <v>0</v>
      </c>
      <c r="F202" s="1">
        <v>0</v>
      </c>
      <c r="G202" s="1">
        <v>0</v>
      </c>
      <c r="H202" s="1">
        <v>0</v>
      </c>
      <c r="I202" s="1">
        <f t="shared" si="37"/>
        <v>385.8</v>
      </c>
      <c r="J202" s="1">
        <v>0</v>
      </c>
      <c r="K202" s="1">
        <v>0</v>
      </c>
      <c r="L202" s="1">
        <v>385.8</v>
      </c>
      <c r="M202" s="1">
        <v>0</v>
      </c>
      <c r="N202" s="12"/>
    </row>
    <row r="203" spans="1:14" s="2" customFormat="1" ht="30" customHeight="1">
      <c r="A203" s="53"/>
      <c r="B203" s="12" t="s">
        <v>375</v>
      </c>
      <c r="C203" s="38"/>
      <c r="D203" s="1">
        <f t="shared" si="36"/>
        <v>0</v>
      </c>
      <c r="E203" s="1">
        <v>0</v>
      </c>
      <c r="F203" s="1">
        <v>0</v>
      </c>
      <c r="G203" s="1">
        <v>0</v>
      </c>
      <c r="H203" s="1">
        <v>0</v>
      </c>
      <c r="I203" s="1">
        <f t="shared" si="37"/>
        <v>203.8</v>
      </c>
      <c r="J203" s="1">
        <v>0</v>
      </c>
      <c r="K203" s="1">
        <v>0</v>
      </c>
      <c r="L203" s="1">
        <v>203.8</v>
      </c>
      <c r="M203" s="1">
        <v>0</v>
      </c>
      <c r="N203" s="12"/>
    </row>
    <row r="204" spans="1:14" s="2" customFormat="1" ht="30" customHeight="1">
      <c r="A204" s="53"/>
      <c r="B204" s="12" t="s">
        <v>376</v>
      </c>
      <c r="C204" s="38"/>
      <c r="D204" s="1">
        <f t="shared" si="36"/>
        <v>0</v>
      </c>
      <c r="E204" s="1">
        <v>0</v>
      </c>
      <c r="F204" s="1">
        <v>0</v>
      </c>
      <c r="G204" s="1">
        <v>0</v>
      </c>
      <c r="H204" s="1">
        <v>0</v>
      </c>
      <c r="I204" s="1">
        <f t="shared" si="37"/>
        <v>442.5</v>
      </c>
      <c r="J204" s="1">
        <v>0</v>
      </c>
      <c r="K204" s="1">
        <v>0</v>
      </c>
      <c r="L204" s="1">
        <v>442.5</v>
      </c>
      <c r="M204" s="1">
        <v>0</v>
      </c>
      <c r="N204" s="12"/>
    </row>
    <row r="205" spans="1:14" s="2" customFormat="1" ht="30" customHeight="1">
      <c r="A205" s="53"/>
      <c r="B205" s="12" t="s">
        <v>377</v>
      </c>
      <c r="C205" s="38"/>
      <c r="D205" s="1">
        <f t="shared" si="36"/>
        <v>0</v>
      </c>
      <c r="E205" s="1">
        <v>0</v>
      </c>
      <c r="F205" s="1">
        <v>0</v>
      </c>
      <c r="G205" s="1">
        <v>0</v>
      </c>
      <c r="H205" s="1">
        <v>0</v>
      </c>
      <c r="I205" s="1">
        <f t="shared" si="37"/>
        <v>288.6</v>
      </c>
      <c r="J205" s="1">
        <v>0</v>
      </c>
      <c r="K205" s="1">
        <v>0</v>
      </c>
      <c r="L205" s="1">
        <v>288.6</v>
      </c>
      <c r="M205" s="1">
        <v>0</v>
      </c>
      <c r="N205" s="12"/>
    </row>
    <row r="206" spans="1:14" s="2" customFormat="1" ht="30" customHeight="1">
      <c r="A206" s="53"/>
      <c r="B206" s="12" t="s">
        <v>378</v>
      </c>
      <c r="C206" s="38"/>
      <c r="D206" s="1">
        <f t="shared" si="36"/>
        <v>0</v>
      </c>
      <c r="E206" s="1">
        <v>0</v>
      </c>
      <c r="F206" s="1">
        <v>0</v>
      </c>
      <c r="G206" s="1">
        <v>0</v>
      </c>
      <c r="H206" s="1">
        <v>0</v>
      </c>
      <c r="I206" s="1">
        <f t="shared" si="37"/>
        <v>400</v>
      </c>
      <c r="J206" s="1">
        <v>0</v>
      </c>
      <c r="K206" s="1">
        <v>0</v>
      </c>
      <c r="L206" s="1">
        <v>400</v>
      </c>
      <c r="M206" s="1">
        <v>0</v>
      </c>
      <c r="N206" s="12"/>
    </row>
    <row r="207" spans="1:14" s="2" customFormat="1" ht="30" customHeight="1">
      <c r="A207" s="53"/>
      <c r="B207" s="12" t="s">
        <v>379</v>
      </c>
      <c r="C207" s="38"/>
      <c r="D207" s="1">
        <f t="shared" si="36"/>
        <v>0</v>
      </c>
      <c r="E207" s="1">
        <v>0</v>
      </c>
      <c r="F207" s="1">
        <v>0</v>
      </c>
      <c r="G207" s="1">
        <v>0</v>
      </c>
      <c r="H207" s="1">
        <v>0</v>
      </c>
      <c r="I207" s="1">
        <f t="shared" si="37"/>
        <v>345.3</v>
      </c>
      <c r="J207" s="1">
        <v>0</v>
      </c>
      <c r="K207" s="1">
        <v>0</v>
      </c>
      <c r="L207" s="1">
        <v>345.3</v>
      </c>
      <c r="M207" s="1">
        <v>0</v>
      </c>
      <c r="N207" s="12"/>
    </row>
    <row r="208" spans="1:14" s="2" customFormat="1" ht="30" customHeight="1">
      <c r="A208" s="53"/>
      <c r="B208" s="12" t="s">
        <v>380</v>
      </c>
      <c r="C208" s="38"/>
      <c r="D208" s="1">
        <f t="shared" si="36"/>
        <v>0</v>
      </c>
      <c r="E208" s="1">
        <v>0</v>
      </c>
      <c r="F208" s="1">
        <v>0</v>
      </c>
      <c r="G208" s="1">
        <v>0</v>
      </c>
      <c r="H208" s="1">
        <v>0</v>
      </c>
      <c r="I208" s="1">
        <f t="shared" si="37"/>
        <v>368.2</v>
      </c>
      <c r="J208" s="1">
        <v>0</v>
      </c>
      <c r="K208" s="1">
        <v>0</v>
      </c>
      <c r="L208" s="1">
        <v>368.2</v>
      </c>
      <c r="M208" s="1">
        <v>0</v>
      </c>
      <c r="N208" s="12"/>
    </row>
    <row r="209" spans="1:14" s="2" customFormat="1" ht="30" customHeight="1">
      <c r="A209" s="53"/>
      <c r="B209" s="12" t="s">
        <v>381</v>
      </c>
      <c r="C209" s="38"/>
      <c r="D209" s="1">
        <f t="shared" si="36"/>
        <v>0</v>
      </c>
      <c r="E209" s="1">
        <v>0</v>
      </c>
      <c r="F209" s="1">
        <v>0</v>
      </c>
      <c r="G209" s="1">
        <v>0</v>
      </c>
      <c r="H209" s="1">
        <v>0</v>
      </c>
      <c r="I209" s="1">
        <f t="shared" si="37"/>
        <v>192.6</v>
      </c>
      <c r="J209" s="1">
        <v>0</v>
      </c>
      <c r="K209" s="1">
        <v>0</v>
      </c>
      <c r="L209" s="1">
        <v>192.6</v>
      </c>
      <c r="M209" s="1">
        <v>0</v>
      </c>
      <c r="N209" s="12"/>
    </row>
    <row r="210" spans="1:14" s="2" customFormat="1" ht="30" customHeight="1">
      <c r="A210" s="53"/>
      <c r="B210" s="12" t="s">
        <v>382</v>
      </c>
      <c r="C210" s="38"/>
      <c r="D210" s="1">
        <f t="shared" si="36"/>
        <v>0</v>
      </c>
      <c r="E210" s="1">
        <v>0</v>
      </c>
      <c r="F210" s="1">
        <v>0</v>
      </c>
      <c r="G210" s="1">
        <v>0</v>
      </c>
      <c r="H210" s="1">
        <v>0</v>
      </c>
      <c r="I210" s="1">
        <f t="shared" si="37"/>
        <v>8030.9</v>
      </c>
      <c r="J210" s="1">
        <v>0</v>
      </c>
      <c r="K210" s="1">
        <v>0</v>
      </c>
      <c r="L210" s="1">
        <v>8030.9</v>
      </c>
      <c r="M210" s="1">
        <v>0</v>
      </c>
      <c r="N210" s="12"/>
    </row>
    <row r="211" spans="1:14" s="2" customFormat="1" ht="30" customHeight="1">
      <c r="A211" s="54"/>
      <c r="B211" s="12" t="s">
        <v>383</v>
      </c>
      <c r="C211" s="38"/>
      <c r="D211" s="1">
        <f t="shared" si="36"/>
        <v>0</v>
      </c>
      <c r="E211" s="1">
        <v>0</v>
      </c>
      <c r="F211" s="1">
        <v>0</v>
      </c>
      <c r="G211" s="1">
        <v>0</v>
      </c>
      <c r="H211" s="1">
        <v>0</v>
      </c>
      <c r="I211" s="1">
        <f t="shared" si="37"/>
        <v>147</v>
      </c>
      <c r="J211" s="1">
        <v>0</v>
      </c>
      <c r="K211" s="1">
        <v>0</v>
      </c>
      <c r="L211" s="1">
        <v>147</v>
      </c>
      <c r="M211" s="1">
        <v>0</v>
      </c>
      <c r="N211" s="12"/>
    </row>
    <row r="212" spans="1:14" s="2" customFormat="1" ht="36" customHeight="1">
      <c r="A212" s="3" t="s">
        <v>445</v>
      </c>
      <c r="B212" s="12" t="s">
        <v>361</v>
      </c>
      <c r="C212" s="38"/>
      <c r="D212" s="1">
        <f>E212+F212+G212+H212</f>
        <v>430</v>
      </c>
      <c r="E212" s="1">
        <v>0</v>
      </c>
      <c r="F212" s="1">
        <v>0</v>
      </c>
      <c r="G212" s="1">
        <v>200</v>
      </c>
      <c r="H212" s="1">
        <v>230</v>
      </c>
      <c r="I212" s="1">
        <f>J212+K212+L212+M212</f>
        <v>1046.9</v>
      </c>
      <c r="J212" s="1">
        <v>0</v>
      </c>
      <c r="K212" s="1">
        <v>0</v>
      </c>
      <c r="L212" s="1">
        <v>812.9</v>
      </c>
      <c r="M212" s="1">
        <v>234</v>
      </c>
      <c r="N212" s="12"/>
    </row>
    <row r="213" spans="1:14" s="2" customFormat="1" ht="52.5" customHeight="1">
      <c r="A213" s="3" t="s">
        <v>446</v>
      </c>
      <c r="B213" s="12" t="s">
        <v>332</v>
      </c>
      <c r="C213" s="6"/>
      <c r="D213" s="1">
        <f>E213+F213+G213+H213</f>
        <v>20947.8</v>
      </c>
      <c r="E213" s="1">
        <f>E214</f>
        <v>0</v>
      </c>
      <c r="F213" s="1">
        <f>F214</f>
        <v>0</v>
      </c>
      <c r="G213" s="1">
        <f>G214</f>
        <v>20947.8</v>
      </c>
      <c r="H213" s="1">
        <f>H214</f>
        <v>0</v>
      </c>
      <c r="I213" s="8">
        <f>J213+K213+L213+M213</f>
        <v>16760.8</v>
      </c>
      <c r="J213" s="8">
        <f>J214</f>
        <v>14.6</v>
      </c>
      <c r="K213" s="8">
        <f>K214</f>
        <v>0</v>
      </c>
      <c r="L213" s="8">
        <f>L214</f>
        <v>16746.2</v>
      </c>
      <c r="M213" s="8">
        <f>M214</f>
        <v>0</v>
      </c>
      <c r="N213" s="35" t="s">
        <v>308</v>
      </c>
    </row>
    <row r="214" spans="1:14" s="2" customFormat="1" ht="47.25" customHeight="1">
      <c r="A214" s="3" t="s">
        <v>447</v>
      </c>
      <c r="B214" s="12" t="s">
        <v>65</v>
      </c>
      <c r="C214" s="5" t="s">
        <v>333</v>
      </c>
      <c r="D214" s="1">
        <f>E214+F214+G214+H214</f>
        <v>20947.8</v>
      </c>
      <c r="E214" s="1">
        <v>0</v>
      </c>
      <c r="F214" s="1">
        <v>0</v>
      </c>
      <c r="G214" s="1">
        <v>20947.8</v>
      </c>
      <c r="H214" s="1">
        <v>0</v>
      </c>
      <c r="I214" s="1">
        <f>J214+K214+L214+M214</f>
        <v>16760.8</v>
      </c>
      <c r="J214" s="1">
        <v>14.6</v>
      </c>
      <c r="K214" s="1">
        <v>0</v>
      </c>
      <c r="L214" s="1">
        <v>16746.2</v>
      </c>
      <c r="M214" s="1">
        <v>0</v>
      </c>
      <c r="N214" s="12"/>
    </row>
    <row r="215" spans="1:14" s="2" customFormat="1" ht="15.75" customHeight="1">
      <c r="A215" s="3" t="s">
        <v>448</v>
      </c>
      <c r="B215" s="12" t="s">
        <v>387</v>
      </c>
      <c r="C215" s="6"/>
      <c r="D215" s="1">
        <f>E215+F215+G215+H215</f>
        <v>17630</v>
      </c>
      <c r="E215" s="1">
        <f>E216+E217</f>
        <v>0</v>
      </c>
      <c r="F215" s="1">
        <f>F216+F217</f>
        <v>0</v>
      </c>
      <c r="G215" s="1">
        <f>G216+G217</f>
        <v>15800</v>
      </c>
      <c r="H215" s="1">
        <f>H216+H217</f>
        <v>1830</v>
      </c>
      <c r="I215" s="8">
        <f>J215+K215+L215+M215</f>
        <v>17304.4</v>
      </c>
      <c r="J215" s="8">
        <f>J216+J217</f>
        <v>0</v>
      </c>
      <c r="K215" s="8">
        <f>K216+K217</f>
        <v>0</v>
      </c>
      <c r="L215" s="8">
        <f>L216+L217</f>
        <v>15475.9</v>
      </c>
      <c r="M215" s="8">
        <f>M216+M217</f>
        <v>1828.5</v>
      </c>
      <c r="N215" s="12"/>
    </row>
    <row r="216" spans="1:14" s="2" customFormat="1" ht="25.5" customHeight="1">
      <c r="A216" s="3" t="s">
        <v>449</v>
      </c>
      <c r="B216" s="12" t="s">
        <v>66</v>
      </c>
      <c r="C216" s="38" t="s">
        <v>333</v>
      </c>
      <c r="D216" s="1">
        <f>E216+F216+G216+H216</f>
        <v>17430</v>
      </c>
      <c r="E216" s="1">
        <v>0</v>
      </c>
      <c r="F216" s="1">
        <v>0</v>
      </c>
      <c r="G216" s="1">
        <v>15800</v>
      </c>
      <c r="H216" s="1">
        <v>1630</v>
      </c>
      <c r="I216" s="1">
        <f aca="true" t="shared" si="38" ref="I216:I222">J216+K216+L216+M216</f>
        <v>16321.300000000001</v>
      </c>
      <c r="J216" s="1">
        <v>0</v>
      </c>
      <c r="K216" s="1">
        <v>0</v>
      </c>
      <c r="L216" s="1">
        <v>14784.1</v>
      </c>
      <c r="M216" s="1">
        <v>1537.2</v>
      </c>
      <c r="N216" s="12"/>
    </row>
    <row r="217" spans="1:14" s="2" customFormat="1" ht="42.75" customHeight="1">
      <c r="A217" s="3" t="s">
        <v>67</v>
      </c>
      <c r="B217" s="12" t="s">
        <v>362</v>
      </c>
      <c r="C217" s="38"/>
      <c r="D217" s="1">
        <f aca="true" t="shared" si="39" ref="D217:D222">E217+F217+G217+H217</f>
        <v>200</v>
      </c>
      <c r="E217" s="1">
        <v>0</v>
      </c>
      <c r="F217" s="1">
        <v>0</v>
      </c>
      <c r="G217" s="1">
        <v>0</v>
      </c>
      <c r="H217" s="1">
        <v>200</v>
      </c>
      <c r="I217" s="1">
        <f t="shared" si="38"/>
        <v>983.0999999999999</v>
      </c>
      <c r="J217" s="1">
        <v>0</v>
      </c>
      <c r="K217" s="1">
        <v>0</v>
      </c>
      <c r="L217" s="1">
        <v>691.8</v>
      </c>
      <c r="M217" s="1">
        <v>291.3</v>
      </c>
      <c r="N217" s="12"/>
    </row>
    <row r="218" spans="1:14" s="2" customFormat="1" ht="43.5" customHeight="1">
      <c r="A218" s="3" t="s">
        <v>556</v>
      </c>
      <c r="B218" s="12" t="s">
        <v>557</v>
      </c>
      <c r="C218" s="5"/>
      <c r="D218" s="1">
        <f t="shared" si="39"/>
        <v>21253</v>
      </c>
      <c r="E218" s="1">
        <f>E219</f>
        <v>0</v>
      </c>
      <c r="F218" s="1">
        <f>F219</f>
        <v>0</v>
      </c>
      <c r="G218" s="1">
        <f>G219</f>
        <v>21253</v>
      </c>
      <c r="H218" s="1">
        <f>H219</f>
        <v>0</v>
      </c>
      <c r="I218" s="8">
        <f t="shared" si="38"/>
        <v>19818.2</v>
      </c>
      <c r="J218" s="8">
        <f>J219</f>
        <v>0</v>
      </c>
      <c r="K218" s="8">
        <f>K219</f>
        <v>0</v>
      </c>
      <c r="L218" s="8">
        <f>L219</f>
        <v>19741.2</v>
      </c>
      <c r="M218" s="8">
        <f>M219</f>
        <v>77</v>
      </c>
      <c r="N218" s="12"/>
    </row>
    <row r="219" spans="1:14" s="2" customFormat="1" ht="58.5" customHeight="1">
      <c r="A219" s="3" t="s">
        <v>74</v>
      </c>
      <c r="B219" s="12" t="s">
        <v>75</v>
      </c>
      <c r="C219" s="5" t="s">
        <v>333</v>
      </c>
      <c r="D219" s="1">
        <f t="shared" si="39"/>
        <v>21253</v>
      </c>
      <c r="E219" s="1">
        <v>0</v>
      </c>
      <c r="F219" s="1">
        <v>0</v>
      </c>
      <c r="G219" s="1">
        <v>21253</v>
      </c>
      <c r="H219" s="1">
        <v>0</v>
      </c>
      <c r="I219" s="1">
        <f t="shared" si="38"/>
        <v>19818.2</v>
      </c>
      <c r="J219" s="1">
        <v>0</v>
      </c>
      <c r="K219" s="1">
        <v>0</v>
      </c>
      <c r="L219" s="1">
        <v>19741.2</v>
      </c>
      <c r="M219" s="1">
        <v>77</v>
      </c>
      <c r="N219" s="12"/>
    </row>
    <row r="220" spans="1:14" s="2" customFormat="1" ht="67.5" customHeight="1">
      <c r="A220" s="3" t="s">
        <v>69</v>
      </c>
      <c r="B220" s="12" t="s">
        <v>68</v>
      </c>
      <c r="C220" s="6"/>
      <c r="D220" s="1">
        <f t="shared" si="39"/>
        <v>12799.737000000001</v>
      </c>
      <c r="E220" s="1">
        <f>E221+E222</f>
        <v>0</v>
      </c>
      <c r="F220" s="1">
        <f>F221+F222</f>
        <v>0</v>
      </c>
      <c r="G220" s="1">
        <f>G221+G222</f>
        <v>12799.737000000001</v>
      </c>
      <c r="H220" s="1">
        <f>H221+H222</f>
        <v>0</v>
      </c>
      <c r="I220" s="8">
        <f>J220+K220+L220+M220</f>
        <v>14039.1</v>
      </c>
      <c r="J220" s="8">
        <f>J221+J222</f>
        <v>0</v>
      </c>
      <c r="K220" s="8">
        <f>K221+K222</f>
        <v>0</v>
      </c>
      <c r="L220" s="8">
        <f>L221+L222</f>
        <v>14039.1</v>
      </c>
      <c r="M220" s="8">
        <f>M221+M222</f>
        <v>0</v>
      </c>
      <c r="N220" s="12" t="s">
        <v>384</v>
      </c>
    </row>
    <row r="221" spans="1:14" s="2" customFormat="1" ht="30">
      <c r="A221" s="3" t="s">
        <v>72</v>
      </c>
      <c r="B221" s="12" t="s">
        <v>95</v>
      </c>
      <c r="C221" s="38" t="s">
        <v>333</v>
      </c>
      <c r="D221" s="1">
        <f t="shared" si="39"/>
        <v>2224.737</v>
      </c>
      <c r="E221" s="1">
        <v>0</v>
      </c>
      <c r="F221" s="1">
        <v>0</v>
      </c>
      <c r="G221" s="1">
        <v>2224.737</v>
      </c>
      <c r="H221" s="1">
        <v>0</v>
      </c>
      <c r="I221" s="1">
        <f t="shared" si="38"/>
        <v>2227.4</v>
      </c>
      <c r="J221" s="1">
        <v>0</v>
      </c>
      <c r="K221" s="1">
        <v>0</v>
      </c>
      <c r="L221" s="1">
        <v>2227.4</v>
      </c>
      <c r="M221" s="1">
        <v>0</v>
      </c>
      <c r="N221" s="12"/>
    </row>
    <row r="222" spans="1:14" s="2" customFormat="1" ht="65.25" customHeight="1">
      <c r="A222" s="3" t="s">
        <v>73</v>
      </c>
      <c r="B222" s="12" t="s">
        <v>71</v>
      </c>
      <c r="C222" s="38"/>
      <c r="D222" s="1">
        <f t="shared" si="39"/>
        <v>10575</v>
      </c>
      <c r="E222" s="1">
        <v>0</v>
      </c>
      <c r="F222" s="1">
        <v>0</v>
      </c>
      <c r="G222" s="1">
        <v>10575</v>
      </c>
      <c r="H222" s="1">
        <v>0</v>
      </c>
      <c r="I222" s="1">
        <f t="shared" si="38"/>
        <v>11811.7</v>
      </c>
      <c r="J222" s="1">
        <v>0</v>
      </c>
      <c r="K222" s="1">
        <v>0</v>
      </c>
      <c r="L222" s="1">
        <v>11811.7</v>
      </c>
      <c r="M222" s="1">
        <v>0</v>
      </c>
      <c r="N222" s="12" t="s">
        <v>384</v>
      </c>
    </row>
    <row r="223" spans="1:14" s="2" customFormat="1" ht="35.25" customHeight="1">
      <c r="A223" s="18" t="s">
        <v>434</v>
      </c>
      <c r="B223" s="14" t="s">
        <v>432</v>
      </c>
      <c r="C223" s="6"/>
      <c r="D223" s="8">
        <v>5797.1</v>
      </c>
      <c r="E223" s="8">
        <v>0</v>
      </c>
      <c r="F223" s="8">
        <v>97.4</v>
      </c>
      <c r="G223" s="8">
        <v>5699.7</v>
      </c>
      <c r="H223" s="8">
        <v>0</v>
      </c>
      <c r="I223" s="8">
        <v>5768.9</v>
      </c>
      <c r="J223" s="8">
        <v>0</v>
      </c>
      <c r="K223" s="8">
        <v>97.4</v>
      </c>
      <c r="L223" s="8">
        <v>5671.5</v>
      </c>
      <c r="M223" s="8">
        <v>0</v>
      </c>
      <c r="N223" s="31"/>
    </row>
    <row r="224" spans="1:14" s="2" customFormat="1" ht="30" customHeight="1">
      <c r="A224" s="3" t="s">
        <v>450</v>
      </c>
      <c r="B224" s="12" t="s">
        <v>76</v>
      </c>
      <c r="C224" s="6"/>
      <c r="D224" s="1">
        <v>283.3</v>
      </c>
      <c r="E224" s="1">
        <v>0</v>
      </c>
      <c r="F224" s="1">
        <v>0</v>
      </c>
      <c r="G224" s="1">
        <v>283.3</v>
      </c>
      <c r="H224" s="1">
        <v>0</v>
      </c>
      <c r="I224" s="1">
        <v>283.3</v>
      </c>
      <c r="J224" s="1">
        <v>0</v>
      </c>
      <c r="K224" s="1">
        <v>0</v>
      </c>
      <c r="L224" s="1">
        <v>283.3</v>
      </c>
      <c r="M224" s="1">
        <v>0</v>
      </c>
      <c r="N224" s="31"/>
    </row>
    <row r="225" spans="1:14" s="2" customFormat="1" ht="59.25" customHeight="1">
      <c r="A225" s="3" t="s">
        <v>451</v>
      </c>
      <c r="B225" s="12" t="s">
        <v>77</v>
      </c>
      <c r="C225" s="5" t="s">
        <v>227</v>
      </c>
      <c r="D225" s="1">
        <v>50</v>
      </c>
      <c r="E225" s="1">
        <v>0</v>
      </c>
      <c r="F225" s="1">
        <v>0</v>
      </c>
      <c r="G225" s="1">
        <v>50</v>
      </c>
      <c r="H225" s="1">
        <v>0</v>
      </c>
      <c r="I225" s="1">
        <v>50</v>
      </c>
      <c r="J225" s="1">
        <v>0</v>
      </c>
      <c r="K225" s="1">
        <v>0</v>
      </c>
      <c r="L225" s="1">
        <v>50</v>
      </c>
      <c r="M225" s="1">
        <v>0</v>
      </c>
      <c r="N225" s="12"/>
    </row>
    <row r="226" spans="1:14" s="2" customFormat="1" ht="64.5" customHeight="1">
      <c r="A226" s="3" t="s">
        <v>79</v>
      </c>
      <c r="B226" s="12" t="s">
        <v>78</v>
      </c>
      <c r="C226" s="5"/>
      <c r="D226" s="1">
        <v>233.3</v>
      </c>
      <c r="E226" s="1">
        <v>0</v>
      </c>
      <c r="F226" s="1">
        <v>0</v>
      </c>
      <c r="G226" s="1">
        <v>233.3</v>
      </c>
      <c r="H226" s="1">
        <v>0</v>
      </c>
      <c r="I226" s="1">
        <v>233.3</v>
      </c>
      <c r="J226" s="1">
        <v>0</v>
      </c>
      <c r="K226" s="1">
        <v>0</v>
      </c>
      <c r="L226" s="1">
        <v>233.3</v>
      </c>
      <c r="M226" s="1">
        <v>0</v>
      </c>
      <c r="N226" s="12"/>
    </row>
    <row r="227" spans="1:14" s="2" customFormat="1" ht="15">
      <c r="A227" s="3" t="s">
        <v>452</v>
      </c>
      <c r="B227" s="12" t="s">
        <v>80</v>
      </c>
      <c r="C227" s="6"/>
      <c r="D227" s="1">
        <v>385</v>
      </c>
      <c r="E227" s="1">
        <v>0</v>
      </c>
      <c r="F227" s="1">
        <v>0</v>
      </c>
      <c r="G227" s="1">
        <v>385</v>
      </c>
      <c r="H227" s="1">
        <v>0</v>
      </c>
      <c r="I227" s="1">
        <v>384.9</v>
      </c>
      <c r="J227" s="1">
        <v>0</v>
      </c>
      <c r="K227" s="1">
        <v>0</v>
      </c>
      <c r="L227" s="1">
        <v>384.9</v>
      </c>
      <c r="M227" s="1">
        <v>0</v>
      </c>
      <c r="N227" s="12"/>
    </row>
    <row r="228" spans="1:14" s="2" customFormat="1" ht="66.75" customHeight="1">
      <c r="A228" s="3" t="s">
        <v>453</v>
      </c>
      <c r="B228" s="12" t="s">
        <v>83</v>
      </c>
      <c r="C228" s="5" t="s">
        <v>227</v>
      </c>
      <c r="D228" s="1">
        <v>85</v>
      </c>
      <c r="E228" s="1">
        <v>0</v>
      </c>
      <c r="F228" s="1">
        <v>0</v>
      </c>
      <c r="G228" s="1">
        <v>85</v>
      </c>
      <c r="H228" s="1">
        <v>0</v>
      </c>
      <c r="I228" s="1">
        <v>85</v>
      </c>
      <c r="J228" s="1">
        <v>0</v>
      </c>
      <c r="K228" s="1">
        <v>0</v>
      </c>
      <c r="L228" s="1">
        <v>85</v>
      </c>
      <c r="M228" s="1">
        <v>0</v>
      </c>
      <c r="N228" s="12"/>
    </row>
    <row r="229" spans="1:14" s="2" customFormat="1" ht="18" customHeight="1">
      <c r="A229" s="3" t="s">
        <v>82</v>
      </c>
      <c r="B229" s="12" t="s">
        <v>81</v>
      </c>
      <c r="C229" s="5"/>
      <c r="D229" s="1">
        <v>300</v>
      </c>
      <c r="E229" s="1">
        <v>0</v>
      </c>
      <c r="F229" s="1">
        <v>0</v>
      </c>
      <c r="G229" s="1">
        <v>300</v>
      </c>
      <c r="H229" s="1">
        <v>0</v>
      </c>
      <c r="I229" s="1">
        <v>299.9</v>
      </c>
      <c r="J229" s="1">
        <v>0</v>
      </c>
      <c r="K229" s="1">
        <v>0</v>
      </c>
      <c r="L229" s="1">
        <v>299.9</v>
      </c>
      <c r="M229" s="1">
        <v>0</v>
      </c>
      <c r="N229" s="31"/>
    </row>
    <row r="230" spans="1:14" s="2" customFormat="1" ht="56.25" customHeight="1">
      <c r="A230" s="3" t="s">
        <v>454</v>
      </c>
      <c r="B230" s="12" t="s">
        <v>84</v>
      </c>
      <c r="C230" s="6"/>
      <c r="D230" s="1">
        <v>394.9</v>
      </c>
      <c r="E230" s="1">
        <v>0</v>
      </c>
      <c r="F230" s="1">
        <v>97.4</v>
      </c>
      <c r="G230" s="1">
        <v>394.9</v>
      </c>
      <c r="H230" s="1">
        <v>0</v>
      </c>
      <c r="I230" s="1">
        <v>394.9</v>
      </c>
      <c r="J230" s="1">
        <v>0</v>
      </c>
      <c r="K230" s="1">
        <v>97.4</v>
      </c>
      <c r="L230" s="1">
        <v>297.5</v>
      </c>
      <c r="M230" s="1">
        <v>0</v>
      </c>
      <c r="N230" s="12"/>
    </row>
    <row r="231" spans="1:14" s="2" customFormat="1" ht="56.25" customHeight="1">
      <c r="A231" s="3" t="s">
        <v>89</v>
      </c>
      <c r="B231" s="12" t="s">
        <v>85</v>
      </c>
      <c r="C231" s="43" t="s">
        <v>330</v>
      </c>
      <c r="D231" s="1">
        <v>260.2</v>
      </c>
      <c r="E231" s="1">
        <v>0</v>
      </c>
      <c r="F231" s="1">
        <v>85.2</v>
      </c>
      <c r="G231" s="1">
        <v>175</v>
      </c>
      <c r="H231" s="1">
        <v>0</v>
      </c>
      <c r="I231" s="1">
        <v>260.2</v>
      </c>
      <c r="J231" s="1">
        <v>0</v>
      </c>
      <c r="K231" s="1">
        <v>85.2</v>
      </c>
      <c r="L231" s="1">
        <v>175</v>
      </c>
      <c r="M231" s="1">
        <v>0</v>
      </c>
      <c r="N231" s="31"/>
    </row>
    <row r="232" spans="1:14" s="2" customFormat="1" ht="54.75" customHeight="1">
      <c r="A232" s="3" t="s">
        <v>90</v>
      </c>
      <c r="B232" s="12" t="s">
        <v>86</v>
      </c>
      <c r="C232" s="44"/>
      <c r="D232" s="1">
        <v>40</v>
      </c>
      <c r="E232" s="1">
        <v>0</v>
      </c>
      <c r="F232" s="1">
        <v>25.3</v>
      </c>
      <c r="G232" s="1">
        <v>40</v>
      </c>
      <c r="H232" s="1">
        <v>0</v>
      </c>
      <c r="I232" s="1">
        <v>40</v>
      </c>
      <c r="J232" s="1">
        <v>0</v>
      </c>
      <c r="K232" s="1">
        <v>0</v>
      </c>
      <c r="L232" s="1">
        <v>40</v>
      </c>
      <c r="M232" s="1">
        <v>0</v>
      </c>
      <c r="N232" s="12"/>
    </row>
    <row r="233" spans="1:14" s="2" customFormat="1" ht="59.25" customHeight="1">
      <c r="A233" s="3" t="s">
        <v>91</v>
      </c>
      <c r="B233" s="12" t="s">
        <v>87</v>
      </c>
      <c r="C233" s="45"/>
      <c r="D233" s="1">
        <v>37.2</v>
      </c>
      <c r="E233" s="1">
        <v>0</v>
      </c>
      <c r="F233" s="1">
        <v>12.2</v>
      </c>
      <c r="G233" s="1">
        <v>25</v>
      </c>
      <c r="H233" s="1">
        <v>0</v>
      </c>
      <c r="I233" s="1">
        <v>37.2</v>
      </c>
      <c r="J233" s="1">
        <v>0</v>
      </c>
      <c r="K233" s="1">
        <v>12.2</v>
      </c>
      <c r="L233" s="1">
        <v>25</v>
      </c>
      <c r="M233" s="1">
        <v>0</v>
      </c>
      <c r="N233" s="12"/>
    </row>
    <row r="234" spans="1:14" s="2" customFormat="1" ht="69" customHeight="1">
      <c r="A234" s="3" t="s">
        <v>92</v>
      </c>
      <c r="B234" s="12" t="s">
        <v>88</v>
      </c>
      <c r="C234" s="5" t="s">
        <v>227</v>
      </c>
      <c r="D234" s="1">
        <v>57.5</v>
      </c>
      <c r="E234" s="1">
        <v>0</v>
      </c>
      <c r="F234" s="1">
        <v>0</v>
      </c>
      <c r="G234" s="1">
        <v>57.5</v>
      </c>
      <c r="H234" s="1">
        <v>0</v>
      </c>
      <c r="I234" s="1">
        <v>57.5</v>
      </c>
      <c r="J234" s="1">
        <v>0</v>
      </c>
      <c r="K234" s="1">
        <v>0</v>
      </c>
      <c r="L234" s="1">
        <v>57.5</v>
      </c>
      <c r="M234" s="1">
        <v>0</v>
      </c>
      <c r="N234" s="12"/>
    </row>
    <row r="235" spans="1:14" s="2" customFormat="1" ht="44.25" customHeight="1">
      <c r="A235" s="3" t="s">
        <v>94</v>
      </c>
      <c r="B235" s="12" t="s">
        <v>93</v>
      </c>
      <c r="C235" s="6"/>
      <c r="D235" s="1">
        <v>4734</v>
      </c>
      <c r="E235" s="1">
        <v>0</v>
      </c>
      <c r="F235" s="1">
        <v>0</v>
      </c>
      <c r="G235" s="1">
        <v>4734</v>
      </c>
      <c r="H235" s="1">
        <v>0</v>
      </c>
      <c r="I235" s="1">
        <v>4705.9</v>
      </c>
      <c r="J235" s="1">
        <v>0</v>
      </c>
      <c r="K235" s="1">
        <v>0</v>
      </c>
      <c r="L235" s="1">
        <v>4705.9</v>
      </c>
      <c r="M235" s="1">
        <v>0</v>
      </c>
      <c r="N235" s="31"/>
    </row>
    <row r="236" spans="1:14" s="2" customFormat="1" ht="54.75" customHeight="1">
      <c r="A236" s="3" t="s">
        <v>98</v>
      </c>
      <c r="B236" s="12" t="s">
        <v>96</v>
      </c>
      <c r="C236" s="5" t="s">
        <v>227</v>
      </c>
      <c r="D236" s="1">
        <v>3031.8</v>
      </c>
      <c r="E236" s="1">
        <v>0</v>
      </c>
      <c r="F236" s="1">
        <v>0</v>
      </c>
      <c r="G236" s="1">
        <v>3031.8</v>
      </c>
      <c r="H236" s="1">
        <v>0</v>
      </c>
      <c r="I236" s="1">
        <v>3003.7</v>
      </c>
      <c r="J236" s="1">
        <v>0</v>
      </c>
      <c r="K236" s="1">
        <v>0</v>
      </c>
      <c r="L236" s="1">
        <v>3003.7</v>
      </c>
      <c r="M236" s="1">
        <v>0</v>
      </c>
      <c r="N236" s="31"/>
    </row>
    <row r="237" spans="1:14" s="2" customFormat="1" ht="27.75" customHeight="1">
      <c r="A237" s="3" t="s">
        <v>99</v>
      </c>
      <c r="B237" s="12" t="s">
        <v>97</v>
      </c>
      <c r="C237" s="5"/>
      <c r="D237" s="1">
        <v>253.9</v>
      </c>
      <c r="E237" s="1">
        <v>0</v>
      </c>
      <c r="F237" s="1">
        <v>0</v>
      </c>
      <c r="G237" s="1">
        <v>253.9</v>
      </c>
      <c r="H237" s="1">
        <v>0</v>
      </c>
      <c r="I237" s="1">
        <v>253.9</v>
      </c>
      <c r="J237" s="1">
        <v>0</v>
      </c>
      <c r="K237" s="1">
        <v>0</v>
      </c>
      <c r="L237" s="1">
        <v>253.9</v>
      </c>
      <c r="M237" s="1">
        <v>0</v>
      </c>
      <c r="N237" s="12"/>
    </row>
    <row r="238" spans="1:14" s="2" customFormat="1" ht="63.75" customHeight="1">
      <c r="A238" s="3"/>
      <c r="B238" s="12" t="s">
        <v>165</v>
      </c>
      <c r="C238" s="5"/>
      <c r="D238" s="1">
        <v>1448.2</v>
      </c>
      <c r="E238" s="1">
        <v>0</v>
      </c>
      <c r="F238" s="1">
        <v>0</v>
      </c>
      <c r="G238" s="1">
        <v>1448.2</v>
      </c>
      <c r="H238" s="1">
        <v>0</v>
      </c>
      <c r="I238" s="1">
        <v>1448.2</v>
      </c>
      <c r="J238" s="1">
        <v>0</v>
      </c>
      <c r="K238" s="1">
        <v>0</v>
      </c>
      <c r="L238" s="1">
        <v>1448.2</v>
      </c>
      <c r="M238" s="1">
        <v>0</v>
      </c>
      <c r="N238" s="12"/>
    </row>
    <row r="239" spans="1:14" s="2" customFormat="1" ht="15" customHeight="1">
      <c r="A239" s="18" t="s">
        <v>435</v>
      </c>
      <c r="B239" s="14" t="s">
        <v>334</v>
      </c>
      <c r="C239" s="6"/>
      <c r="D239" s="8">
        <f>E239+F239+G239+H239</f>
        <v>7587.006</v>
      </c>
      <c r="E239" s="8">
        <f>E240+E249+E258+E263+E269</f>
        <v>0</v>
      </c>
      <c r="F239" s="8">
        <f>F240+F249+F258+F263+F269</f>
        <v>0</v>
      </c>
      <c r="G239" s="8">
        <f>G240+G249+G258+G263+G269</f>
        <v>7587.006</v>
      </c>
      <c r="H239" s="8">
        <f>H240+H249+H258+H263+H269</f>
        <v>0</v>
      </c>
      <c r="I239" s="8">
        <f aca="true" t="shared" si="40" ref="I239:I264">J239+K239+L239+M239</f>
        <v>6190.5</v>
      </c>
      <c r="J239" s="8">
        <f>J240+J249+J258+J263+J269</f>
        <v>0</v>
      </c>
      <c r="K239" s="8">
        <f>K240+K249+K258+K263+K269</f>
        <v>0</v>
      </c>
      <c r="L239" s="8">
        <f>L240+L249+L258+L263+L269</f>
        <v>6190.5</v>
      </c>
      <c r="M239" s="8">
        <f>M240+M249+M258+M263+M269</f>
        <v>0</v>
      </c>
      <c r="N239" s="31"/>
    </row>
    <row r="240" spans="1:14" s="2" customFormat="1" ht="45">
      <c r="A240" s="3" t="s">
        <v>455</v>
      </c>
      <c r="B240" s="12" t="s">
        <v>364</v>
      </c>
      <c r="C240" s="6"/>
      <c r="D240" s="1">
        <f>E240+F240+G240+H240</f>
        <v>3782.016</v>
      </c>
      <c r="E240" s="1">
        <f>E241+E242+E243+E244+E245+E246+E247+E248</f>
        <v>0</v>
      </c>
      <c r="F240" s="1">
        <f>F241+F242+F243+F244+F245+F246+F247+F248</f>
        <v>0</v>
      </c>
      <c r="G240" s="1">
        <f>G241+G242+G243+G244+G245+G246+G247+G248</f>
        <v>3782.016</v>
      </c>
      <c r="H240" s="10">
        <f>H241+H242+H243+H244+H245+H246+H247+H248</f>
        <v>0</v>
      </c>
      <c r="I240" s="1">
        <v>3493.6</v>
      </c>
      <c r="J240" s="1">
        <v>0</v>
      </c>
      <c r="K240" s="1">
        <v>0</v>
      </c>
      <c r="L240" s="1">
        <v>3493.6</v>
      </c>
      <c r="M240" s="1">
        <v>0</v>
      </c>
      <c r="N240" s="31"/>
    </row>
    <row r="241" spans="1:14" s="2" customFormat="1" ht="84.75" customHeight="1">
      <c r="A241" s="3" t="s">
        <v>456</v>
      </c>
      <c r="B241" s="12" t="s">
        <v>102</v>
      </c>
      <c r="C241" s="38"/>
      <c r="D241" s="1">
        <f aca="true" t="shared" si="41" ref="D241:D262">E241+F241+G241+H241</f>
        <v>160</v>
      </c>
      <c r="E241" s="1">
        <v>0</v>
      </c>
      <c r="F241" s="1">
        <v>0</v>
      </c>
      <c r="G241" s="1">
        <v>160</v>
      </c>
      <c r="H241" s="1">
        <v>0</v>
      </c>
      <c r="I241" s="1">
        <f t="shared" si="40"/>
        <v>0</v>
      </c>
      <c r="J241" s="1">
        <v>0</v>
      </c>
      <c r="K241" s="1">
        <v>0</v>
      </c>
      <c r="L241" s="1">
        <v>0</v>
      </c>
      <c r="M241" s="1">
        <v>0</v>
      </c>
      <c r="N241" s="12" t="s">
        <v>295</v>
      </c>
    </row>
    <row r="242" spans="1:14" s="2" customFormat="1" ht="111" customHeight="1">
      <c r="A242" s="3" t="s">
        <v>457</v>
      </c>
      <c r="B242" s="12" t="s">
        <v>103</v>
      </c>
      <c r="C242" s="38"/>
      <c r="D242" s="1">
        <f t="shared" si="41"/>
        <v>120</v>
      </c>
      <c r="E242" s="1">
        <v>0</v>
      </c>
      <c r="F242" s="1">
        <v>0</v>
      </c>
      <c r="G242" s="1">
        <v>120</v>
      </c>
      <c r="H242" s="1">
        <v>0</v>
      </c>
      <c r="I242" s="1">
        <f t="shared" si="40"/>
        <v>0</v>
      </c>
      <c r="J242" s="1">
        <v>0</v>
      </c>
      <c r="K242" s="1">
        <v>0</v>
      </c>
      <c r="L242" s="1">
        <v>0</v>
      </c>
      <c r="M242" s="1">
        <v>0</v>
      </c>
      <c r="N242" s="12" t="s">
        <v>301</v>
      </c>
    </row>
    <row r="243" spans="1:14" s="2" customFormat="1" ht="100.5" customHeight="1">
      <c r="A243" s="3" t="s">
        <v>459</v>
      </c>
      <c r="B243" s="12" t="s">
        <v>363</v>
      </c>
      <c r="C243" s="38"/>
      <c r="D243" s="1">
        <f t="shared" si="41"/>
        <v>30</v>
      </c>
      <c r="E243" s="1">
        <v>0</v>
      </c>
      <c r="F243" s="1">
        <v>0</v>
      </c>
      <c r="G243" s="1">
        <v>30</v>
      </c>
      <c r="H243" s="1">
        <v>0</v>
      </c>
      <c r="I243" s="1">
        <v>8.75</v>
      </c>
      <c r="J243" s="1">
        <v>0</v>
      </c>
      <c r="K243" s="1">
        <v>0</v>
      </c>
      <c r="L243" s="1">
        <v>8.8</v>
      </c>
      <c r="M243" s="1">
        <v>0</v>
      </c>
      <c r="N243" s="12" t="s">
        <v>296</v>
      </c>
    </row>
    <row r="244" spans="1:14" s="2" customFormat="1" ht="50.25" customHeight="1">
      <c r="A244" s="3" t="s">
        <v>458</v>
      </c>
      <c r="B244" s="12" t="s">
        <v>365</v>
      </c>
      <c r="C244" s="39" t="s">
        <v>2</v>
      </c>
      <c r="D244" s="1">
        <f t="shared" si="41"/>
        <v>300</v>
      </c>
      <c r="E244" s="1">
        <v>0</v>
      </c>
      <c r="F244" s="1">
        <v>0</v>
      </c>
      <c r="G244" s="1">
        <v>300</v>
      </c>
      <c r="H244" s="1">
        <v>0</v>
      </c>
      <c r="I244" s="1">
        <v>237.5</v>
      </c>
      <c r="J244" s="1">
        <v>0</v>
      </c>
      <c r="K244" s="1">
        <v>0</v>
      </c>
      <c r="L244" s="1">
        <v>237.5</v>
      </c>
      <c r="M244" s="1">
        <v>0</v>
      </c>
      <c r="N244" s="28" t="s">
        <v>299</v>
      </c>
    </row>
    <row r="245" spans="1:14" s="2" customFormat="1" ht="43.5" customHeight="1">
      <c r="A245" s="3" t="s">
        <v>460</v>
      </c>
      <c r="B245" s="12" t="s">
        <v>105</v>
      </c>
      <c r="C245" s="39"/>
      <c r="D245" s="1">
        <f t="shared" si="41"/>
        <v>30</v>
      </c>
      <c r="E245" s="1">
        <v>0</v>
      </c>
      <c r="F245" s="1">
        <v>0</v>
      </c>
      <c r="G245" s="1">
        <v>30</v>
      </c>
      <c r="H245" s="1">
        <v>0</v>
      </c>
      <c r="I245" s="1">
        <v>33.2</v>
      </c>
      <c r="J245" s="1">
        <v>0</v>
      </c>
      <c r="K245" s="1">
        <v>0</v>
      </c>
      <c r="L245" s="1">
        <v>33.2</v>
      </c>
      <c r="M245" s="1">
        <v>0</v>
      </c>
      <c r="N245" s="32"/>
    </row>
    <row r="246" spans="1:14" s="2" customFormat="1" ht="15" customHeight="1">
      <c r="A246" s="3" t="s">
        <v>106</v>
      </c>
      <c r="B246" s="12" t="s">
        <v>366</v>
      </c>
      <c r="C246" s="38" t="s">
        <v>104</v>
      </c>
      <c r="D246" s="1">
        <f t="shared" si="41"/>
        <v>3132.016</v>
      </c>
      <c r="E246" s="1">
        <v>0</v>
      </c>
      <c r="F246" s="1">
        <v>0</v>
      </c>
      <c r="G246" s="1">
        <v>3132.016</v>
      </c>
      <c r="H246" s="1">
        <v>0</v>
      </c>
      <c r="I246" s="1">
        <v>3214.1</v>
      </c>
      <c r="J246" s="1">
        <v>0</v>
      </c>
      <c r="K246" s="1">
        <v>0</v>
      </c>
      <c r="L246" s="1">
        <v>3214.1</v>
      </c>
      <c r="M246" s="1">
        <v>0</v>
      </c>
      <c r="N246" s="31"/>
    </row>
    <row r="247" spans="1:14" s="2" customFormat="1" ht="56.25" customHeight="1">
      <c r="A247" s="3" t="s">
        <v>107</v>
      </c>
      <c r="B247" s="12" t="s">
        <v>101</v>
      </c>
      <c r="C247" s="38"/>
      <c r="D247" s="1">
        <f t="shared" si="41"/>
        <v>10</v>
      </c>
      <c r="E247" s="1">
        <v>0</v>
      </c>
      <c r="F247" s="1">
        <v>0</v>
      </c>
      <c r="G247" s="1">
        <v>10</v>
      </c>
      <c r="H247" s="1">
        <v>0</v>
      </c>
      <c r="I247" s="1">
        <f t="shared" si="40"/>
        <v>0</v>
      </c>
      <c r="J247" s="1">
        <v>0</v>
      </c>
      <c r="K247" s="1">
        <v>0</v>
      </c>
      <c r="L247" s="1">
        <v>0</v>
      </c>
      <c r="M247" s="1">
        <v>0</v>
      </c>
      <c r="N247" s="12" t="s">
        <v>297</v>
      </c>
    </row>
    <row r="248" spans="1:14" s="2" customFormat="1" ht="30">
      <c r="A248" s="3" t="s">
        <v>108</v>
      </c>
      <c r="B248" s="12" t="s">
        <v>100</v>
      </c>
      <c r="C248" s="38"/>
      <c r="D248" s="1">
        <f t="shared" si="41"/>
        <v>0</v>
      </c>
      <c r="E248" s="1">
        <v>0</v>
      </c>
      <c r="F248" s="1">
        <v>0</v>
      </c>
      <c r="G248" s="1">
        <v>0</v>
      </c>
      <c r="H248" s="1">
        <v>0</v>
      </c>
      <c r="I248" s="1">
        <f t="shared" si="40"/>
        <v>0</v>
      </c>
      <c r="J248" s="1">
        <v>0</v>
      </c>
      <c r="K248" s="1">
        <v>0</v>
      </c>
      <c r="L248" s="1">
        <v>0</v>
      </c>
      <c r="M248" s="1">
        <v>0</v>
      </c>
      <c r="N248" s="31"/>
    </row>
    <row r="249" spans="1:14" s="2" customFormat="1" ht="60">
      <c r="A249" s="3" t="s">
        <v>461</v>
      </c>
      <c r="B249" s="12" t="s">
        <v>148</v>
      </c>
      <c r="C249" s="6"/>
      <c r="D249" s="1">
        <f>E249+F249+G249+H249</f>
        <v>2866.6099999999997</v>
      </c>
      <c r="E249" s="1">
        <f>E250+E251+E252+E253+E254+E255+E256+E257</f>
        <v>0</v>
      </c>
      <c r="F249" s="1">
        <f>F250+F251+F252+F253+F254+F255+F256+F257</f>
        <v>0</v>
      </c>
      <c r="G249" s="1">
        <f>G250+G251+G252+G253+G254+G255+G256+G257</f>
        <v>2866.6099999999997</v>
      </c>
      <c r="H249" s="1">
        <f>H250+H251+H252+H253+H254+H255+H256+H257</f>
        <v>0</v>
      </c>
      <c r="I249" s="1">
        <v>2307.9</v>
      </c>
      <c r="J249" s="1">
        <v>0</v>
      </c>
      <c r="K249" s="1">
        <v>0</v>
      </c>
      <c r="L249" s="1">
        <v>2307.9</v>
      </c>
      <c r="M249" s="1">
        <v>0</v>
      </c>
      <c r="N249" s="31"/>
    </row>
    <row r="250" spans="1:14" s="2" customFormat="1" ht="51" customHeight="1">
      <c r="A250" s="3" t="s">
        <v>462</v>
      </c>
      <c r="B250" s="12" t="s">
        <v>109</v>
      </c>
      <c r="C250" s="38" t="s">
        <v>104</v>
      </c>
      <c r="D250" s="1">
        <f t="shared" si="41"/>
        <v>200</v>
      </c>
      <c r="E250" s="1">
        <v>0</v>
      </c>
      <c r="F250" s="1">
        <v>0</v>
      </c>
      <c r="G250" s="1">
        <v>200</v>
      </c>
      <c r="H250" s="1">
        <v>0</v>
      </c>
      <c r="I250" s="1">
        <f t="shared" si="40"/>
        <v>0</v>
      </c>
      <c r="J250" s="1">
        <v>0</v>
      </c>
      <c r="K250" s="1">
        <v>0</v>
      </c>
      <c r="L250" s="1">
        <v>0</v>
      </c>
      <c r="M250" s="1">
        <v>0</v>
      </c>
      <c r="N250" s="12" t="s">
        <v>298</v>
      </c>
    </row>
    <row r="251" spans="1:14" s="2" customFormat="1" ht="45.75" customHeight="1">
      <c r="A251" s="3" t="s">
        <v>116</v>
      </c>
      <c r="B251" s="12" t="s">
        <v>110</v>
      </c>
      <c r="C251" s="38"/>
      <c r="D251" s="1">
        <f t="shared" si="41"/>
        <v>75</v>
      </c>
      <c r="E251" s="1">
        <v>0</v>
      </c>
      <c r="F251" s="1">
        <v>0</v>
      </c>
      <c r="G251" s="1">
        <v>75</v>
      </c>
      <c r="H251" s="1">
        <v>0</v>
      </c>
      <c r="I251" s="1">
        <f t="shared" si="40"/>
        <v>0</v>
      </c>
      <c r="J251" s="1">
        <v>0</v>
      </c>
      <c r="K251" s="1">
        <v>0</v>
      </c>
      <c r="L251" s="1">
        <v>0</v>
      </c>
      <c r="M251" s="1">
        <v>0</v>
      </c>
      <c r="N251" s="12" t="s">
        <v>267</v>
      </c>
    </row>
    <row r="252" spans="1:14" s="2" customFormat="1" ht="50.25" customHeight="1">
      <c r="A252" s="3" t="s">
        <v>117</v>
      </c>
      <c r="B252" s="12" t="s">
        <v>111</v>
      </c>
      <c r="C252" s="38"/>
      <c r="D252" s="1">
        <f t="shared" si="41"/>
        <v>70</v>
      </c>
      <c r="E252" s="1">
        <v>0</v>
      </c>
      <c r="F252" s="1">
        <v>0</v>
      </c>
      <c r="G252" s="1">
        <v>70</v>
      </c>
      <c r="H252" s="1">
        <v>0</v>
      </c>
      <c r="I252" s="1">
        <f t="shared" si="40"/>
        <v>0</v>
      </c>
      <c r="J252" s="1">
        <v>0</v>
      </c>
      <c r="K252" s="1">
        <v>0</v>
      </c>
      <c r="L252" s="1">
        <v>0</v>
      </c>
      <c r="M252" s="1">
        <v>0</v>
      </c>
      <c r="N252" s="12" t="s">
        <v>268</v>
      </c>
    </row>
    <row r="253" spans="1:14" s="2" customFormat="1" ht="40.5" customHeight="1">
      <c r="A253" s="3" t="s">
        <v>118</v>
      </c>
      <c r="B253" s="12" t="s">
        <v>112</v>
      </c>
      <c r="C253" s="38"/>
      <c r="D253" s="1">
        <f t="shared" si="41"/>
        <v>100</v>
      </c>
      <c r="E253" s="1">
        <v>0</v>
      </c>
      <c r="F253" s="1">
        <v>0</v>
      </c>
      <c r="G253" s="1">
        <v>100</v>
      </c>
      <c r="H253" s="1">
        <v>0</v>
      </c>
      <c r="I253" s="1">
        <f t="shared" si="40"/>
        <v>0</v>
      </c>
      <c r="J253" s="1">
        <v>0</v>
      </c>
      <c r="K253" s="1">
        <v>0</v>
      </c>
      <c r="L253" s="1">
        <v>0</v>
      </c>
      <c r="M253" s="1">
        <v>0</v>
      </c>
      <c r="N253" s="12" t="s">
        <v>269</v>
      </c>
    </row>
    <row r="254" spans="1:14" s="2" customFormat="1" ht="16.5" customHeight="1">
      <c r="A254" s="3" t="s">
        <v>119</v>
      </c>
      <c r="B254" s="12" t="s">
        <v>367</v>
      </c>
      <c r="C254" s="38"/>
      <c r="D254" s="1">
        <f t="shared" si="41"/>
        <v>2284.2</v>
      </c>
      <c r="E254" s="1">
        <v>0</v>
      </c>
      <c r="F254" s="1">
        <v>0</v>
      </c>
      <c r="G254" s="1">
        <v>2284.2</v>
      </c>
      <c r="H254" s="1">
        <v>0</v>
      </c>
      <c r="I254" s="1">
        <v>2302.04</v>
      </c>
      <c r="J254" s="1">
        <v>0</v>
      </c>
      <c r="K254" s="1">
        <v>0</v>
      </c>
      <c r="L254" s="1">
        <v>2302.04</v>
      </c>
      <c r="M254" s="1">
        <v>0</v>
      </c>
      <c r="N254" s="31"/>
    </row>
    <row r="255" spans="1:14" s="2" customFormat="1" ht="44.25" customHeight="1">
      <c r="A255" s="3" t="s">
        <v>120</v>
      </c>
      <c r="B255" s="12" t="s">
        <v>113</v>
      </c>
      <c r="C255" s="38"/>
      <c r="D255" s="1">
        <f t="shared" si="41"/>
        <v>80</v>
      </c>
      <c r="E255" s="1">
        <v>0</v>
      </c>
      <c r="F255" s="1">
        <v>0</v>
      </c>
      <c r="G255" s="1">
        <v>80</v>
      </c>
      <c r="H255" s="1">
        <v>0</v>
      </c>
      <c r="I255" s="1">
        <f t="shared" si="40"/>
        <v>5.94</v>
      </c>
      <c r="J255" s="1">
        <v>0</v>
      </c>
      <c r="K255" s="1">
        <v>0</v>
      </c>
      <c r="L255" s="1">
        <v>5.94</v>
      </c>
      <c r="M255" s="1">
        <v>0</v>
      </c>
      <c r="N255" s="12" t="s">
        <v>270</v>
      </c>
    </row>
    <row r="256" spans="1:14" s="2" customFormat="1" ht="57.75" customHeight="1">
      <c r="A256" s="3" t="s">
        <v>121</v>
      </c>
      <c r="B256" s="12" t="s">
        <v>114</v>
      </c>
      <c r="C256" s="38"/>
      <c r="D256" s="1">
        <f t="shared" si="41"/>
        <v>0</v>
      </c>
      <c r="E256" s="1">
        <v>0</v>
      </c>
      <c r="F256" s="1">
        <v>0</v>
      </c>
      <c r="G256" s="1">
        <v>0</v>
      </c>
      <c r="H256" s="1">
        <v>0</v>
      </c>
      <c r="I256" s="1">
        <f t="shared" si="40"/>
        <v>0</v>
      </c>
      <c r="J256" s="1">
        <v>0</v>
      </c>
      <c r="K256" s="1">
        <v>0</v>
      </c>
      <c r="L256" s="1">
        <v>0</v>
      </c>
      <c r="M256" s="1">
        <v>0</v>
      </c>
      <c r="N256" s="12"/>
    </row>
    <row r="257" spans="1:14" s="2" customFormat="1" ht="46.5" customHeight="1">
      <c r="A257" s="3" t="s">
        <v>122</v>
      </c>
      <c r="B257" s="12" t="s">
        <v>115</v>
      </c>
      <c r="C257" s="38"/>
      <c r="D257" s="1">
        <f t="shared" si="41"/>
        <v>57.41</v>
      </c>
      <c r="E257" s="1">
        <v>0</v>
      </c>
      <c r="F257" s="1">
        <v>0</v>
      </c>
      <c r="G257" s="1">
        <v>57.41</v>
      </c>
      <c r="H257" s="1">
        <v>0</v>
      </c>
      <c r="I257" s="1">
        <f t="shared" si="40"/>
        <v>0</v>
      </c>
      <c r="J257" s="1">
        <v>0</v>
      </c>
      <c r="K257" s="1">
        <v>0</v>
      </c>
      <c r="L257" s="1">
        <v>0</v>
      </c>
      <c r="M257" s="1">
        <v>0</v>
      </c>
      <c r="N257" s="12" t="s">
        <v>296</v>
      </c>
    </row>
    <row r="258" spans="1:14" s="2" customFormat="1" ht="15.75" customHeight="1">
      <c r="A258" s="3" t="s">
        <v>463</v>
      </c>
      <c r="B258" s="12" t="s">
        <v>335</v>
      </c>
      <c r="C258" s="6"/>
      <c r="D258" s="1">
        <f>E258+F258+G258+H258</f>
        <v>389.67</v>
      </c>
      <c r="E258" s="1">
        <f>E259+E260+E261+E262</f>
        <v>0</v>
      </c>
      <c r="F258" s="1">
        <f>F259+F260+F261+F262</f>
        <v>0</v>
      </c>
      <c r="G258" s="1">
        <f>G259+G260+G261+G262</f>
        <v>389.67</v>
      </c>
      <c r="H258" s="1">
        <f>H259+H260+H261+H262</f>
        <v>0</v>
      </c>
      <c r="I258" s="1">
        <v>25.5</v>
      </c>
      <c r="J258" s="1">
        <v>0</v>
      </c>
      <c r="K258" s="1">
        <v>0</v>
      </c>
      <c r="L258" s="1">
        <v>25.5</v>
      </c>
      <c r="M258" s="1">
        <v>0</v>
      </c>
      <c r="N258" s="12"/>
    </row>
    <row r="259" spans="1:14" s="2" customFormat="1" ht="54" customHeight="1">
      <c r="A259" s="3" t="s">
        <v>127</v>
      </c>
      <c r="B259" s="12" t="s">
        <v>123</v>
      </c>
      <c r="C259" s="38" t="s">
        <v>104</v>
      </c>
      <c r="D259" s="1">
        <f t="shared" si="41"/>
        <v>100</v>
      </c>
      <c r="E259" s="1">
        <v>0</v>
      </c>
      <c r="F259" s="1">
        <v>0</v>
      </c>
      <c r="G259" s="1">
        <v>100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2" t="s">
        <v>300</v>
      </c>
    </row>
    <row r="260" spans="1:14" s="2" customFormat="1" ht="69" customHeight="1">
      <c r="A260" s="3" t="s">
        <v>128</v>
      </c>
      <c r="B260" s="12" t="s">
        <v>124</v>
      </c>
      <c r="C260" s="38"/>
      <c r="D260" s="1">
        <f t="shared" si="41"/>
        <v>100.67</v>
      </c>
      <c r="E260" s="1">
        <v>0</v>
      </c>
      <c r="F260" s="1">
        <v>0</v>
      </c>
      <c r="G260" s="1">
        <v>100.67</v>
      </c>
      <c r="H260" s="1">
        <v>0</v>
      </c>
      <c r="I260" s="1">
        <f t="shared" si="40"/>
        <v>0</v>
      </c>
      <c r="J260" s="1">
        <v>0</v>
      </c>
      <c r="K260" s="1">
        <v>0</v>
      </c>
      <c r="L260" s="1">
        <v>0</v>
      </c>
      <c r="M260" s="1">
        <v>0</v>
      </c>
      <c r="N260" s="12" t="s">
        <v>272</v>
      </c>
    </row>
    <row r="261" spans="1:14" s="2" customFormat="1" ht="50.25" customHeight="1">
      <c r="A261" s="3" t="s">
        <v>129</v>
      </c>
      <c r="B261" s="12" t="s">
        <v>125</v>
      </c>
      <c r="C261" s="38"/>
      <c r="D261" s="1">
        <f t="shared" si="41"/>
        <v>159</v>
      </c>
      <c r="E261" s="1">
        <v>0</v>
      </c>
      <c r="F261" s="1">
        <v>0</v>
      </c>
      <c r="G261" s="1">
        <v>159</v>
      </c>
      <c r="H261" s="1">
        <v>0</v>
      </c>
      <c r="I261" s="1">
        <f t="shared" si="40"/>
        <v>0</v>
      </c>
      <c r="J261" s="1">
        <v>0</v>
      </c>
      <c r="K261" s="1">
        <v>0</v>
      </c>
      <c r="L261" s="1">
        <v>0</v>
      </c>
      <c r="M261" s="1">
        <v>0</v>
      </c>
      <c r="N261" s="12" t="s">
        <v>271</v>
      </c>
    </row>
    <row r="262" spans="1:14" s="2" customFormat="1" ht="27" customHeight="1">
      <c r="A262" s="3" t="s">
        <v>130</v>
      </c>
      <c r="B262" s="12" t="s">
        <v>126</v>
      </c>
      <c r="C262" s="38"/>
      <c r="D262" s="1">
        <f t="shared" si="41"/>
        <v>30</v>
      </c>
      <c r="E262" s="1">
        <v>0</v>
      </c>
      <c r="F262" s="1">
        <v>0</v>
      </c>
      <c r="G262" s="1">
        <v>30</v>
      </c>
      <c r="H262" s="1">
        <v>0</v>
      </c>
      <c r="I262" s="1">
        <f t="shared" si="40"/>
        <v>25.5</v>
      </c>
      <c r="J262" s="1">
        <v>0</v>
      </c>
      <c r="K262" s="1">
        <v>0</v>
      </c>
      <c r="L262" s="1">
        <v>25.5</v>
      </c>
      <c r="M262" s="1">
        <v>0</v>
      </c>
      <c r="N262" s="12" t="s">
        <v>273</v>
      </c>
    </row>
    <row r="263" spans="1:14" s="2" customFormat="1" ht="15">
      <c r="A263" s="3" t="s">
        <v>464</v>
      </c>
      <c r="B263" s="12" t="s">
        <v>131</v>
      </c>
      <c r="C263" s="6"/>
      <c r="D263" s="1">
        <f>E263+F263+G263+H263</f>
        <v>265.71</v>
      </c>
      <c r="E263" s="1">
        <f>E264+E265+E266+E267+E268</f>
        <v>0</v>
      </c>
      <c r="F263" s="1">
        <f>F264+F265+F266+F267+F268</f>
        <v>0</v>
      </c>
      <c r="G263" s="1">
        <f>G264+G265+G266+G267+G268</f>
        <v>265.71</v>
      </c>
      <c r="H263" s="1">
        <f>H264+H265+H266+H267+H268</f>
        <v>0</v>
      </c>
      <c r="I263" s="1">
        <v>363.5</v>
      </c>
      <c r="J263" s="1">
        <v>0</v>
      </c>
      <c r="K263" s="1">
        <v>0</v>
      </c>
      <c r="L263" s="1">
        <v>363.5</v>
      </c>
      <c r="M263" s="1">
        <v>0</v>
      </c>
      <c r="N263" s="12"/>
    </row>
    <row r="264" spans="1:14" s="2" customFormat="1" ht="30.75" customHeight="1">
      <c r="A264" s="3" t="s">
        <v>465</v>
      </c>
      <c r="B264" s="12" t="s">
        <v>368</v>
      </c>
      <c r="C264" s="5" t="s">
        <v>330</v>
      </c>
      <c r="D264" s="1">
        <f>E264+F264+G264+H264</f>
        <v>175</v>
      </c>
      <c r="E264" s="1">
        <v>0</v>
      </c>
      <c r="F264" s="1">
        <v>0</v>
      </c>
      <c r="G264" s="1">
        <v>175</v>
      </c>
      <c r="H264" s="1">
        <v>0</v>
      </c>
      <c r="I264" s="1">
        <f t="shared" si="40"/>
        <v>175.5</v>
      </c>
      <c r="J264" s="1">
        <v>0</v>
      </c>
      <c r="K264" s="1">
        <v>0</v>
      </c>
      <c r="L264" s="1">
        <v>175.5</v>
      </c>
      <c r="M264" s="1">
        <v>0</v>
      </c>
      <c r="N264" s="12"/>
    </row>
    <row r="265" spans="1:14" s="2" customFormat="1" ht="30">
      <c r="A265" s="3" t="s">
        <v>466</v>
      </c>
      <c r="B265" s="12" t="s">
        <v>369</v>
      </c>
      <c r="C265" s="5" t="s">
        <v>333</v>
      </c>
      <c r="D265" s="1">
        <f aca="true" t="shared" si="42" ref="D265:D270">E265+F265+G265+H265</f>
        <v>60</v>
      </c>
      <c r="E265" s="1">
        <v>0</v>
      </c>
      <c r="F265" s="1">
        <v>0</v>
      </c>
      <c r="G265" s="1">
        <v>60</v>
      </c>
      <c r="H265" s="1">
        <v>0</v>
      </c>
      <c r="I265" s="1">
        <f>J265+K265+L265+M265</f>
        <v>60</v>
      </c>
      <c r="J265" s="1">
        <v>0</v>
      </c>
      <c r="K265" s="1">
        <v>0</v>
      </c>
      <c r="L265" s="1">
        <v>60</v>
      </c>
      <c r="M265" s="1">
        <v>0</v>
      </c>
      <c r="N265" s="12"/>
    </row>
    <row r="266" spans="1:14" s="2" customFormat="1" ht="38.25" customHeight="1">
      <c r="A266" s="3" t="s">
        <v>135</v>
      </c>
      <c r="B266" s="12" t="s">
        <v>134</v>
      </c>
      <c r="C266" s="38" t="s">
        <v>104</v>
      </c>
      <c r="D266" s="1">
        <f t="shared" si="42"/>
        <v>14</v>
      </c>
      <c r="E266" s="1">
        <v>0</v>
      </c>
      <c r="F266" s="1">
        <v>0</v>
      </c>
      <c r="G266" s="1">
        <v>14</v>
      </c>
      <c r="H266" s="1">
        <v>0</v>
      </c>
      <c r="I266" s="1">
        <f>J266+K266+L266+M266</f>
        <v>127.95</v>
      </c>
      <c r="J266" s="1">
        <v>0</v>
      </c>
      <c r="K266" s="1">
        <v>0</v>
      </c>
      <c r="L266" s="1">
        <v>127.95</v>
      </c>
      <c r="M266" s="1">
        <v>0</v>
      </c>
      <c r="N266" s="12" t="s">
        <v>302</v>
      </c>
    </row>
    <row r="267" spans="1:14" s="2" customFormat="1" ht="42" customHeight="1">
      <c r="A267" s="3" t="s">
        <v>136</v>
      </c>
      <c r="B267" s="12" t="s">
        <v>132</v>
      </c>
      <c r="C267" s="38"/>
      <c r="D267" s="1">
        <f t="shared" si="42"/>
        <v>0</v>
      </c>
      <c r="E267" s="1">
        <v>0</v>
      </c>
      <c r="F267" s="1">
        <v>0</v>
      </c>
      <c r="G267" s="1">
        <v>0</v>
      </c>
      <c r="H267" s="1">
        <v>0</v>
      </c>
      <c r="I267" s="1">
        <f>J267+K267+L267+M267</f>
        <v>0</v>
      </c>
      <c r="J267" s="1">
        <v>0</v>
      </c>
      <c r="K267" s="1">
        <v>0</v>
      </c>
      <c r="L267" s="1">
        <v>0</v>
      </c>
      <c r="M267" s="1">
        <v>0</v>
      </c>
      <c r="N267" s="12"/>
    </row>
    <row r="268" spans="1:14" s="2" customFormat="1" ht="48.75" customHeight="1">
      <c r="A268" s="3" t="s">
        <v>137</v>
      </c>
      <c r="B268" s="12" t="s">
        <v>133</v>
      </c>
      <c r="C268" s="38"/>
      <c r="D268" s="1">
        <f t="shared" si="42"/>
        <v>16.71</v>
      </c>
      <c r="E268" s="1">
        <v>0</v>
      </c>
      <c r="F268" s="1">
        <v>0</v>
      </c>
      <c r="G268" s="1">
        <v>16.71</v>
      </c>
      <c r="H268" s="1">
        <v>0</v>
      </c>
      <c r="I268" s="1">
        <f>J268+K268+L268+M268</f>
        <v>0</v>
      </c>
      <c r="J268" s="1">
        <v>0</v>
      </c>
      <c r="K268" s="1">
        <v>0</v>
      </c>
      <c r="L268" s="1">
        <v>0</v>
      </c>
      <c r="M268" s="1">
        <v>0</v>
      </c>
      <c r="N268" s="24" t="s">
        <v>297</v>
      </c>
    </row>
    <row r="269" spans="1:14" s="2" customFormat="1" ht="33" customHeight="1">
      <c r="A269" s="3" t="s">
        <v>467</v>
      </c>
      <c r="B269" s="12" t="s">
        <v>388</v>
      </c>
      <c r="C269" s="6"/>
      <c r="D269" s="1">
        <f>E269+F269+G269+H269</f>
        <v>283</v>
      </c>
      <c r="E269" s="1">
        <f>E270+E271</f>
        <v>0</v>
      </c>
      <c r="F269" s="1">
        <f>F270+F271</f>
        <v>0</v>
      </c>
      <c r="G269" s="1">
        <f>G270+G271</f>
        <v>283</v>
      </c>
      <c r="H269" s="1">
        <f>H270+H271</f>
        <v>0</v>
      </c>
      <c r="I269" s="1">
        <f aca="true" t="shared" si="43" ref="I269:I274">J269+K269+L269+M269</f>
        <v>0</v>
      </c>
      <c r="J269" s="1">
        <v>0</v>
      </c>
      <c r="K269" s="1">
        <v>0</v>
      </c>
      <c r="L269" s="1">
        <v>0</v>
      </c>
      <c r="M269" s="1">
        <v>0</v>
      </c>
      <c r="N269" s="24" t="s">
        <v>274</v>
      </c>
    </row>
    <row r="270" spans="1:14" s="2" customFormat="1" ht="42.75" customHeight="1">
      <c r="A270" s="3" t="s">
        <v>468</v>
      </c>
      <c r="B270" s="12" t="s">
        <v>138</v>
      </c>
      <c r="C270" s="38" t="s">
        <v>104</v>
      </c>
      <c r="D270" s="1">
        <f t="shared" si="42"/>
        <v>283</v>
      </c>
      <c r="E270" s="1">
        <v>0</v>
      </c>
      <c r="F270" s="1">
        <v>0</v>
      </c>
      <c r="G270" s="1">
        <v>283</v>
      </c>
      <c r="H270" s="1">
        <v>0</v>
      </c>
      <c r="I270" s="1">
        <f t="shared" si="43"/>
        <v>0</v>
      </c>
      <c r="J270" s="1">
        <v>0</v>
      </c>
      <c r="K270" s="1">
        <v>0</v>
      </c>
      <c r="L270" s="1">
        <v>0</v>
      </c>
      <c r="M270" s="1">
        <v>0</v>
      </c>
      <c r="N270" s="33"/>
    </row>
    <row r="271" spans="1:14" s="2" customFormat="1" ht="27.75" customHeight="1">
      <c r="A271" s="3" t="s">
        <v>140</v>
      </c>
      <c r="B271" s="12" t="s">
        <v>139</v>
      </c>
      <c r="C271" s="38"/>
      <c r="D271" s="1">
        <f>E271+F271+G271+H271</f>
        <v>0</v>
      </c>
      <c r="E271" s="1">
        <v>0</v>
      </c>
      <c r="F271" s="1">
        <v>0</v>
      </c>
      <c r="G271" s="1">
        <v>0</v>
      </c>
      <c r="H271" s="1">
        <v>0</v>
      </c>
      <c r="I271" s="1">
        <f t="shared" si="43"/>
        <v>0</v>
      </c>
      <c r="J271" s="1">
        <v>0</v>
      </c>
      <c r="K271" s="1">
        <v>0</v>
      </c>
      <c r="L271" s="1">
        <v>0</v>
      </c>
      <c r="M271" s="1">
        <v>0</v>
      </c>
      <c r="N271" s="33"/>
    </row>
    <row r="272" spans="1:14" s="2" customFormat="1" ht="15">
      <c r="A272" s="18" t="s">
        <v>558</v>
      </c>
      <c r="B272" s="29" t="s">
        <v>560</v>
      </c>
      <c r="C272" s="5"/>
      <c r="D272" s="8">
        <f>E272+F272+G272+H272</f>
        <v>12319.197</v>
      </c>
      <c r="E272" s="8">
        <f>E273</f>
        <v>0</v>
      </c>
      <c r="F272" s="8">
        <f>F273</f>
        <v>0</v>
      </c>
      <c r="G272" s="8">
        <f>G273</f>
        <v>12319.197</v>
      </c>
      <c r="H272" s="8">
        <f>H273</f>
        <v>0</v>
      </c>
      <c r="I272" s="8">
        <f t="shared" si="43"/>
        <v>12234.2</v>
      </c>
      <c r="J272" s="8">
        <f>J273</f>
        <v>0</v>
      </c>
      <c r="K272" s="8">
        <f>K273</f>
        <v>0</v>
      </c>
      <c r="L272" s="8">
        <f>L273</f>
        <v>12234.2</v>
      </c>
      <c r="M272" s="8">
        <f>M273</f>
        <v>0</v>
      </c>
      <c r="N272" s="33"/>
    </row>
    <row r="273" spans="1:14" s="2" customFormat="1" ht="36" customHeight="1">
      <c r="A273" s="3" t="s">
        <v>559</v>
      </c>
      <c r="B273" s="12" t="s">
        <v>141</v>
      </c>
      <c r="C273" s="20"/>
      <c r="D273" s="1">
        <f>E273+F273+G273+H273</f>
        <v>12319.197</v>
      </c>
      <c r="E273" s="1">
        <v>0</v>
      </c>
      <c r="F273" s="1">
        <v>0</v>
      </c>
      <c r="G273" s="1">
        <v>12319.197</v>
      </c>
      <c r="H273" s="1">
        <v>0</v>
      </c>
      <c r="I273" s="1">
        <f t="shared" si="43"/>
        <v>12234.2</v>
      </c>
      <c r="J273" s="1">
        <v>0</v>
      </c>
      <c r="K273" s="1">
        <v>0</v>
      </c>
      <c r="L273" s="1">
        <v>12234.2</v>
      </c>
      <c r="M273" s="1">
        <v>0</v>
      </c>
      <c r="N273" s="33"/>
    </row>
    <row r="274" spans="1:14" s="2" customFormat="1" ht="33" customHeight="1">
      <c r="A274" s="3"/>
      <c r="B274" s="36" t="s">
        <v>336</v>
      </c>
      <c r="C274" s="11"/>
      <c r="D274" s="8">
        <f>E274+F274+G274+H274</f>
        <v>1053203.3547399999</v>
      </c>
      <c r="E274" s="8">
        <f>E272+E239+E223+E195+E156+E130+E102+E87+E52+E28+E12+E9+E4</f>
        <v>9608.8</v>
      </c>
      <c r="F274" s="8">
        <f>F272+F239+F223+F195+F156+F130+F102+F87+F52+F28+F12+F9+F4</f>
        <v>371014.58999999997</v>
      </c>
      <c r="G274" s="8">
        <f>G272+G239+G223+G195+G156+G130+G102+G87+G52+G28+G12+G9+G4</f>
        <v>641355.2647399999</v>
      </c>
      <c r="H274" s="8">
        <f>H272+H239+H223+H195+H156+H130+H102+H87+H52+H28+H12+H9+H4</f>
        <v>31224.7</v>
      </c>
      <c r="I274" s="8">
        <f t="shared" si="43"/>
        <v>1024240.84719</v>
      </c>
      <c r="J274" s="8">
        <f>J272+J239+J223+J195+J156+J130+J102+J87+J52+J28+J12+J9+J4</f>
        <v>11824.75</v>
      </c>
      <c r="K274" s="8">
        <f>K272+K239+K223+K195+K156+K130+K102+K87+K52+K28+K12+K9+K4</f>
        <v>359191.87053</v>
      </c>
      <c r="L274" s="8">
        <f>L272+L239+L223+L195+L156+L130+L102+L87+L52+L28+L12+L9+L4</f>
        <v>613081.6266600001</v>
      </c>
      <c r="M274" s="8">
        <f>M272+M239+M223+M195+M156+M130+M102+M87+M52+M28+M12+M9+M4</f>
        <v>40142.6</v>
      </c>
      <c r="N274" s="33"/>
    </row>
    <row r="275" spans="1:8" s="2" customFormat="1" ht="15">
      <c r="A275" s="21"/>
      <c r="B275" s="21"/>
      <c r="C275" s="21"/>
      <c r="D275" s="21"/>
      <c r="E275" s="21"/>
      <c r="F275" s="21"/>
      <c r="G275" s="21"/>
      <c r="H275" s="21"/>
    </row>
    <row r="276" s="2" customFormat="1" ht="15">
      <c r="D276" s="22"/>
    </row>
    <row r="277" s="2" customFormat="1" ht="15">
      <c r="G277" s="23"/>
    </row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</sheetData>
  <sheetProtection/>
  <mergeCells count="54">
    <mergeCell ref="A198:A211"/>
    <mergeCell ref="C10:C11"/>
    <mergeCell ref="A2:A3"/>
    <mergeCell ref="B2:B3"/>
    <mergeCell ref="A131:A140"/>
    <mergeCell ref="A106:A120"/>
    <mergeCell ref="A89:A92"/>
    <mergeCell ref="A142:A146"/>
    <mergeCell ref="C88:C101"/>
    <mergeCell ref="A13:A19"/>
    <mergeCell ref="C103:C129"/>
    <mergeCell ref="C48:C49"/>
    <mergeCell ref="A20:A22"/>
    <mergeCell ref="A26:A27"/>
    <mergeCell ref="C45:C47"/>
    <mergeCell ref="C13:C25"/>
    <mergeCell ref="A32:A40"/>
    <mergeCell ref="N133:N140"/>
    <mergeCell ref="C50:C51"/>
    <mergeCell ref="A169:A176"/>
    <mergeCell ref="A177:A178"/>
    <mergeCell ref="A69:A72"/>
    <mergeCell ref="A94:A100"/>
    <mergeCell ref="C142:C149"/>
    <mergeCell ref="C54:C66"/>
    <mergeCell ref="C67:C79"/>
    <mergeCell ref="C80:C86"/>
    <mergeCell ref="N2:N3"/>
    <mergeCell ref="I2:M2"/>
    <mergeCell ref="C2:C3"/>
    <mergeCell ref="C30:C43"/>
    <mergeCell ref="D2:H2"/>
    <mergeCell ref="C6:C7"/>
    <mergeCell ref="C133:C141"/>
    <mergeCell ref="C216:C217"/>
    <mergeCell ref="C191:C194"/>
    <mergeCell ref="C197:C212"/>
    <mergeCell ref="C165:C181"/>
    <mergeCell ref="C150:C152"/>
    <mergeCell ref="C183:C189"/>
    <mergeCell ref="C221:C222"/>
    <mergeCell ref="C158:C163"/>
    <mergeCell ref="N190:N192"/>
    <mergeCell ref="C231:C233"/>
    <mergeCell ref="A1:N1"/>
    <mergeCell ref="C270:C271"/>
    <mergeCell ref="C241:C243"/>
    <mergeCell ref="C244:C245"/>
    <mergeCell ref="C246:C248"/>
    <mergeCell ref="C250:C257"/>
    <mergeCell ref="C259:C262"/>
    <mergeCell ref="N177:N178"/>
    <mergeCell ref="N180:N181"/>
    <mergeCell ref="C266:C268"/>
  </mergeCells>
  <printOptions/>
  <pageMargins left="0.11811023622047245" right="0.11811023622047245" top="0.15748031496062992" bottom="0.15748031496062992" header="0.31496062992125984" footer="0.11811023622047245"/>
  <pageSetup firstPageNumber="70" useFirstPageNumber="1" fitToHeight="0" horizontalDpi="600" verticalDpi="600" orientation="landscape" paperSize="9" scale="61" r:id="rId1"/>
  <headerFooter alignWithMargins="0">
    <oddFooter>&amp;R&amp;P</oddFooter>
  </headerFooter>
  <rowBreaks count="7" manualBreakCount="7">
    <brk id="99" max="13" man="1"/>
    <brk id="120" max="13" man="1"/>
    <brk id="167" max="13" man="1"/>
    <brk id="187" max="13" man="1"/>
    <brk id="213" max="13" man="1"/>
    <brk id="233" max="13" man="1"/>
    <brk id="2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2016-05-11T04:46:52Z</cp:lastPrinted>
  <dcterms:created xsi:type="dcterms:W3CDTF">2006-09-16T00:00:00Z</dcterms:created>
  <dcterms:modified xsi:type="dcterms:W3CDTF">2016-05-11T04:49:49Z</dcterms:modified>
  <cp:category/>
  <cp:version/>
  <cp:contentType/>
  <cp:contentStatus/>
</cp:coreProperties>
</file>