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755" activeTab="1"/>
  </bookViews>
  <sheets>
    <sheet name="мероприятия" sheetId="1" r:id="rId1"/>
    <sheet name="по ТА" sheetId="2" r:id="rId2"/>
  </sheets>
  <definedNames>
    <definedName name="_xlnm.Print_Area" localSheetId="0">'мероприятия'!$A$3:$N$202</definedName>
    <definedName name="_xlnm.Print_Area" localSheetId="1">'по ТА'!$A$1:$L$256</definedName>
  </definedNames>
  <calcPr fullCalcOnLoad="1"/>
</workbook>
</file>

<file path=xl/sharedStrings.xml><?xml version="1.0" encoding="utf-8"?>
<sst xmlns="http://schemas.openxmlformats.org/spreadsheetml/2006/main" count="761" uniqueCount="515">
  <si>
    <t>Увеличение фактического объема финансирования за счет экономии от проводимых аукционов по капитальному ремонту жилых помещений</t>
  </si>
  <si>
    <t>Подготовка стадиона к летнему сезону. Окашивание стадиона, разметка, ГСМ, приобретенее спортивного и хоз.инвентаря</t>
  </si>
  <si>
    <t>Неисполнено по причине несвоевремменой выдачи технических условий на газ газораспределительной организайией, окончание работ заплпнировано на июнь 2017 года</t>
  </si>
  <si>
    <t>По мероприятию состоялся аукцион, стоимость составила 2400 тыс. руб. В 2016 году работы были преостановлены из-за решения вопроса об увеличения земельного участка под проектом пристроя МОУ Зайковская СОШ, и затянувшихся сроков выдачи технрических условий на электроэнергию. Работы выполняются в 2017 году.</t>
  </si>
  <si>
    <t>Председателями территориальных администраций дополнительно были предусмотрены ассигнования на содержание дорожной сети</t>
  </si>
  <si>
    <t>Председателями территориальных администраций дополнительно были предусмотрены ассигнования на освещение дорожной сети в населенных пунктах</t>
  </si>
  <si>
    <t>В связи с экономией денежных средств Дубской т/а дополнительно были предусмотрены ассигнования</t>
  </si>
  <si>
    <t xml:space="preserve">Уменьшение фактического объема финансирования в соответствии                                     с постановлением Правительства СО  от 12.04.2016г. № 250 - ПП    </t>
  </si>
  <si>
    <t xml:space="preserve"> </t>
  </si>
  <si>
    <t xml:space="preserve">Мероприятие заменено на мероприятие "Ремонт автодорог от д.Косари до а-д Ирбит-д.Дубская км 2+675 общей протяженностью 7,059 км  </t>
  </si>
  <si>
    <t>УО, УК, ТА</t>
  </si>
  <si>
    <t>№ п/п</t>
  </si>
  <si>
    <t>Наименование этапа или мероприятия</t>
  </si>
  <si>
    <t>Ответственные исполнители</t>
  </si>
  <si>
    <t>всего</t>
  </si>
  <si>
    <t>федеральный бюджет</t>
  </si>
  <si>
    <t>областной бюджет</t>
  </si>
  <si>
    <t>местный бюджет</t>
  </si>
  <si>
    <t>внебюджетные фонды</t>
  </si>
  <si>
    <t>Экономика</t>
  </si>
  <si>
    <t>Отдел экономики и труда  админисрации Ирбитского МО</t>
  </si>
  <si>
    <t>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</t>
  </si>
  <si>
    <t>Поддержка организаций и малых форм хозяйствования агропромышленного комплекса Ирбитского района</t>
  </si>
  <si>
    <t>Землеустройство</t>
  </si>
  <si>
    <t>Создание системы кадастра недвижимости на территории Ирбитского муниципального образования</t>
  </si>
  <si>
    <t>Комитет по управлению муниципальным имуществом Ирбитского МО</t>
  </si>
  <si>
    <t>Градостроительство</t>
  </si>
  <si>
    <t>Отдел архитектуры и градостроительства администрации Ирбитского МО</t>
  </si>
  <si>
    <t>Жилищно-коммунальное хозяйство</t>
  </si>
  <si>
    <t>Приобретение (строительство) жилья для граждан, проживающих в Ирбитском муниципальном образовании и нуждающихся в улучшении жилищных условий</t>
  </si>
  <si>
    <t>Образование</t>
  </si>
  <si>
    <t>Управление образования Ирбитского МО</t>
  </si>
  <si>
    <t>Культура</t>
  </si>
  <si>
    <t>Управление культуры Ирбитского МО</t>
  </si>
  <si>
    <t>Общественная безопасность</t>
  </si>
  <si>
    <t>Обеспечение безопасности на водных объектах</t>
  </si>
  <si>
    <t>Всего:</t>
  </si>
  <si>
    <t>Ремонт территорий многоквартирных домов, проездов к дворовым территориям многоквартирных домов</t>
  </si>
  <si>
    <t>Повышение безопасности дорожного движения на территории Ирбитского муниципального образования, в том  числе:</t>
  </si>
  <si>
    <t>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</t>
  </si>
  <si>
    <t>Разработка ПСД на строительство сооружений биологической очистки сточных вод п. Зайково</t>
  </si>
  <si>
    <t>Организация сбора, транспортировки и утилизации отходов ртуть содержащих ламп от населения Ирбитского МО</t>
  </si>
  <si>
    <t>Обеспечение бытовыми услугами (бани) населения Ирбитского МО</t>
  </si>
  <si>
    <t>Освещение мест отдыха (парки, скверы) в населенных пунктах Ирбитского МО</t>
  </si>
  <si>
    <t>Оснащение и обслуживание территорий первичными средствами тушения пожаров и противопожарным инвентарем</t>
  </si>
  <si>
    <t>Создание вокруг населенных пунктов противопожарных минерализованных защитных полос</t>
  </si>
  <si>
    <t>Субсидия на поддержку добровольной пожарной охраны</t>
  </si>
  <si>
    <t xml:space="preserve">Обеспечение деятельности ЕДДС </t>
  </si>
  <si>
    <t>Развитие системы общего образования в Ирбитском МО, в том числе:</t>
  </si>
  <si>
    <t>Профилактика правонарушений, обеспечение деятельности добровольных народных дружин, в том числе:</t>
  </si>
  <si>
    <t>1.1</t>
  </si>
  <si>
    <t>1.2</t>
  </si>
  <si>
    <t>1.3</t>
  </si>
  <si>
    <t>2.1</t>
  </si>
  <si>
    <t>3.1</t>
  </si>
  <si>
    <t>3.2</t>
  </si>
  <si>
    <t>3.3</t>
  </si>
  <si>
    <t>3.4</t>
  </si>
  <si>
    <t>Дорожное хозяйство</t>
  </si>
  <si>
    <t>4.1</t>
  </si>
  <si>
    <t>4.1.3</t>
  </si>
  <si>
    <t>4.1.4</t>
  </si>
  <si>
    <t>5.1</t>
  </si>
  <si>
    <t>5.2</t>
  </si>
  <si>
    <t>5.2.1</t>
  </si>
  <si>
    <t>5.3</t>
  </si>
  <si>
    <t>5.3.1</t>
  </si>
  <si>
    <t>7.1</t>
  </si>
  <si>
    <t>6.1</t>
  </si>
  <si>
    <t>Экология</t>
  </si>
  <si>
    <t>Газификация</t>
  </si>
  <si>
    <t xml:space="preserve">Восстановление и развитие объектов внешнего благоустройства </t>
  </si>
  <si>
    <t>8</t>
  </si>
  <si>
    <t>9</t>
  </si>
  <si>
    <t>10</t>
  </si>
  <si>
    <t>11</t>
  </si>
  <si>
    <t>12</t>
  </si>
  <si>
    <t>8.2</t>
  </si>
  <si>
    <t>10.1</t>
  </si>
  <si>
    <t>10.1.1</t>
  </si>
  <si>
    <t>10.1.2</t>
  </si>
  <si>
    <t>10.2</t>
  </si>
  <si>
    <t>10.2.1</t>
  </si>
  <si>
    <t>10.3</t>
  </si>
  <si>
    <t>11.1</t>
  </si>
  <si>
    <t>11.1.1</t>
  </si>
  <si>
    <t>11.2</t>
  </si>
  <si>
    <t>11.2.1</t>
  </si>
  <si>
    <t>11.3</t>
  </si>
  <si>
    <t>12.1</t>
  </si>
  <si>
    <t>12.1.1</t>
  </si>
  <si>
    <t>12.1.2</t>
  </si>
  <si>
    <t>12.1.4</t>
  </si>
  <si>
    <t>12.1.3</t>
  </si>
  <si>
    <t>12.1.5</t>
  </si>
  <si>
    <t>12.2</t>
  </si>
  <si>
    <t>12.2.1</t>
  </si>
  <si>
    <t>12.3</t>
  </si>
  <si>
    <t>12.4</t>
  </si>
  <si>
    <t>12.4.1</t>
  </si>
  <si>
    <t>12.4.2</t>
  </si>
  <si>
    <t>12.5</t>
  </si>
  <si>
    <t>12.5.1</t>
  </si>
  <si>
    <t>6</t>
  </si>
  <si>
    <t>Внедрение информационной системы градостроительной деятельности (ИСОГД) Ирбитского муниципального образования</t>
  </si>
  <si>
    <t>Разработка сметной документации, проведение проверки ее достоверности и ее экспертиза</t>
  </si>
  <si>
    <t>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</t>
  </si>
  <si>
    <t>4.2.7</t>
  </si>
  <si>
    <t xml:space="preserve">Услуги по подготовке отчета, содержащего сведения о размере суммы платежей потребителей за коммунальные услуги (базовый период и текущий период) </t>
  </si>
  <si>
    <t xml:space="preserve">Разработка проектов зон санитарной охраны источников централизованного хозяйственно-питьевого назначения  </t>
  </si>
  <si>
    <t>Организация и проведение  экологических акций на территории Ирбитского МО</t>
  </si>
  <si>
    <t>Экспертиза проектно-сметной документации</t>
  </si>
  <si>
    <t>Организация и проведение конкурсов по благоустройству на территории Ирбитского МО</t>
  </si>
  <si>
    <t>8.4</t>
  </si>
  <si>
    <t>8.5</t>
  </si>
  <si>
    <t>8.6</t>
  </si>
  <si>
    <t>8.7</t>
  </si>
  <si>
    <t>8.8</t>
  </si>
  <si>
    <t>8.9</t>
  </si>
  <si>
    <t>9.1</t>
  </si>
  <si>
    <t>9.1.1</t>
  </si>
  <si>
    <t>9.1.2</t>
  </si>
  <si>
    <t>9.1.3</t>
  </si>
  <si>
    <t>9.2</t>
  </si>
  <si>
    <t>9.2.1</t>
  </si>
  <si>
    <t>9.2.2</t>
  </si>
  <si>
    <t>9.3</t>
  </si>
  <si>
    <t>10.4</t>
  </si>
  <si>
    <t>13</t>
  </si>
  <si>
    <t>13.1</t>
  </si>
  <si>
    <t>Управление финансами</t>
  </si>
  <si>
    <t>Развитие субъектов малого и среднего предпринимательства в Ирбитском муниципальном образовании</t>
  </si>
  <si>
    <t>Главный специалист по жилищным вопросам админисрации Ирбитского МО</t>
  </si>
  <si>
    <t>Главный специалист по стрительству администрации Ирбитского МО</t>
  </si>
  <si>
    <t>Субсидии на возмещение недополученных доходов юридическим лицам и индивидуальным предпринимателям осуществляющим пассажирские перевозки по социально-значимым маршрутам Ирбитского МО</t>
  </si>
  <si>
    <t>Приобретение и установка учебно-тренировочного пособия (автоплощадка) для учащихся школьных и дошкольных учреждений Ирбитского МО</t>
  </si>
  <si>
    <t>Отдел жилищно-коммунального хозяйства и охраны окружающей среды администрации Ирбитского МО</t>
  </si>
  <si>
    <t>Территориальные администрации Ирбитского МО</t>
  </si>
  <si>
    <t>Развитие системы дошкольного образования в Ирбитском МО, в том числе:</t>
  </si>
  <si>
    <t>9.2.3</t>
  </si>
  <si>
    <t>9.2.4</t>
  </si>
  <si>
    <t>9.2.5</t>
  </si>
  <si>
    <t>9.2.6</t>
  </si>
  <si>
    <t>9.2.7</t>
  </si>
  <si>
    <t>9.2.8</t>
  </si>
  <si>
    <t>Организация отдыха и оздоровления детей и подростков в Ирбитском МО</t>
  </si>
  <si>
    <t>9.3.1</t>
  </si>
  <si>
    <t>9.3.2</t>
  </si>
  <si>
    <t>9.3.3</t>
  </si>
  <si>
    <t>9.4</t>
  </si>
  <si>
    <t>9.4.1</t>
  </si>
  <si>
    <t>Организация деятельности МКУ «Центр развития образования», оказывающего услуги в сфере образования</t>
  </si>
  <si>
    <t>9.4.2</t>
  </si>
  <si>
    <t>9.4.3</t>
  </si>
  <si>
    <t>Организация предоставления дополнительного образования в сфере культуры</t>
  </si>
  <si>
    <t xml:space="preserve">Обеспечение деятельности МБУ  Центр хозяйственного обслуживания учреждений культуры Ирбитского МО </t>
  </si>
  <si>
    <t>Развитие физической культуры и спорта Ирбитского МО, в том числе:</t>
  </si>
  <si>
    <t>Молодежь Ирбитского МО</t>
  </si>
  <si>
    <t>11.2.2</t>
  </si>
  <si>
    <t>Патриотическое воспитание граждан Ирбитского МО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</si>
  <si>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</si>
  <si>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Проведение мероприятий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</si>
  <si>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11.3.1</t>
  </si>
  <si>
    <t>11.3.2</t>
  </si>
  <si>
    <t>11.4</t>
  </si>
  <si>
    <t>11.4.1</t>
  </si>
  <si>
    <t xml:space="preserve">Отдел ГО и ЧС администрации Ирбитского МО </t>
  </si>
  <si>
    <t>Обеспечение функционирования первичных средств пожаротушения</t>
  </si>
  <si>
    <t>12.1.6</t>
  </si>
  <si>
    <t>Проведение аварийно-восстановительных работ по ликвидации чрезвычайных ситуаций природного и техногенного характера</t>
  </si>
  <si>
    <t>Приобретение систем оповещения населения об опасностях, возникающих при ведении боевых действий или вследствие этих действий</t>
  </si>
  <si>
    <t>Проведение сезонных мероприятий, по предупреждению чрезвычайных ситуаций природного и техногенного характера</t>
  </si>
  <si>
    <t>Оборудование передвижного пункта управления для работы в особый период и при ЧС, приобретение орг. техники, радиостанций</t>
  </si>
  <si>
    <t>12.2.2</t>
  </si>
  <si>
    <t>12.2.3</t>
  </si>
  <si>
    <t>12.2.4</t>
  </si>
  <si>
    <t>12.2.5</t>
  </si>
  <si>
    <t>12.2.6</t>
  </si>
  <si>
    <t>12.2.7</t>
  </si>
  <si>
    <t>Поддержание в работоспособном состоянии, устранение повреждений и проведение текущих ремонтов гидротехнических сооружений после прохождения паводка</t>
  </si>
  <si>
    <t>Страхование ГТС</t>
  </si>
  <si>
    <t>12.3.1</t>
  </si>
  <si>
    <t>12.3.2</t>
  </si>
  <si>
    <t>12.3.3</t>
  </si>
  <si>
    <t>Профилактика терроризма и экстремизма</t>
  </si>
  <si>
    <t>Приобретение, изготовление памяток, буклетов, листовок по действиям населения по предотвращению, при  угрозе и совершении террористического акта</t>
  </si>
  <si>
    <t>12.4.3</t>
  </si>
  <si>
    <t>Поощрение членов добровольных народных дружин за обеспечение общественного порядка при проведении мероприятий с массовым пребыванием граждан</t>
  </si>
  <si>
    <t>12.5.2</t>
  </si>
  <si>
    <t>Повышение эффективности управления муниципальными финансами Ирбитского МО</t>
  </si>
  <si>
    <t>2.2</t>
  </si>
  <si>
    <t>Обеспечение реализации мероприятий</t>
  </si>
  <si>
    <t>Капитальный и текущий ремонт объектов водоотведения, в том числе:</t>
  </si>
  <si>
    <t>Ремонт канализационной насосной станции на канализационных сетях п. Пионерский</t>
  </si>
  <si>
    <t>Капитальный и текущий ремонт объектов теплоснабжения, в том числе:</t>
  </si>
  <si>
    <t>Приобретение материалов для капитального ремонта тепловых сетей: д. Дубская, д. Новгородова, с. Харловское, с. Стриганское, с. Горки</t>
  </si>
  <si>
    <t>Капитальный и текущий ремонт объектов водоснабжения, в том числе:</t>
  </si>
  <si>
    <t>Приобретение материалов для капитального ремонта водопроводных сетей: д. Дубская,  с. Стриганское</t>
  </si>
  <si>
    <t>Экспертиза сметной документации на проведение работ по капитальному ремонту объектов коммунального комплекса</t>
  </si>
  <si>
    <t>Ключевская территориальная администрация</t>
  </si>
  <si>
    <t>Гаевская территориальная администрация</t>
  </si>
  <si>
    <t>Разработка проектно-сметной документации, в т. ч.</t>
  </si>
  <si>
    <t>Взносы на проведение капитального ремонта общего имущества многоквартирных домах в доле муниципального имущества</t>
  </si>
  <si>
    <t>Подготовака технического заключения жилого помещения</t>
  </si>
  <si>
    <t>8.1.</t>
  </si>
  <si>
    <t>Строительство детских площадок в носеленных пунктах Ирбитского МО, в том числе:</t>
  </si>
  <si>
    <t>8.3.</t>
  </si>
  <si>
    <t xml:space="preserve">Содержание мемориального  сквера "Бюста дважды герою СССР Г.А. Речкалову" в п. Зайково </t>
  </si>
  <si>
    <t xml:space="preserve">Приобретение спец. техники для коммунального хозяйства (мусоровоз) </t>
  </si>
  <si>
    <t>8.10</t>
  </si>
  <si>
    <t>Мероприятие по регулированию численности безнадзорных собак на территории Ирбитского МО</t>
  </si>
  <si>
    <t>Строительство объекта «Газоснабжение д. Речкалова»</t>
  </si>
  <si>
    <t>Строительство объекта «Газоснабжение жилых домов по ул. Советская, 60-лет Октября,  Береговая, Гагарина,  Раздольная в д.  Фомина Ирбитского района Свердловской области»</t>
  </si>
  <si>
    <t>Разработка проектно-сметной документации по объекту «Строительство блочной газовой котельной в п. Зайково по ул. Мира»</t>
  </si>
  <si>
    <t>6.2</t>
  </si>
  <si>
    <t>6.3</t>
  </si>
  <si>
    <t>Экспертиза асфальтобетона</t>
  </si>
  <si>
    <t>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</si>
  <si>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 Ирбитского района Свердловской области, в том числе</t>
  </si>
  <si>
    <t>Капитальный ремонт моста через р. Чернушка в деревне Лаптева Ирбитского района Свердловской области</t>
  </si>
  <si>
    <t xml:space="preserve">Ремонт автомобильной дороги д.Кирга ул.Пояркова  </t>
  </si>
  <si>
    <t xml:space="preserve">Ремонт автомобильной дороги подьезд к д.Бузина </t>
  </si>
  <si>
    <t xml:space="preserve"> Ремонт автомобильной дороги ул.60 лет Октября д.Новгородова </t>
  </si>
  <si>
    <t xml:space="preserve">Ремонт автомобильной дороги ул.Центральная с.Ницинское </t>
  </si>
  <si>
    <t>1.2.1.</t>
  </si>
  <si>
    <t>1.2.2.</t>
  </si>
  <si>
    <t>Улучшение жилищных условий граждан, проживающих в сельской местности</t>
  </si>
  <si>
    <t>Улучшение жилищных условий молодых семей и молодых специалистов</t>
  </si>
  <si>
    <t>1.3.1.</t>
  </si>
  <si>
    <t>1.3.2.</t>
  </si>
  <si>
    <t>Ремонт муниципальных жилых помещений, предоставляемых по договорам социального найма и договорам найма служебного жилого помещения</t>
  </si>
  <si>
    <t>14</t>
  </si>
  <si>
    <t>Социальная поддержка</t>
  </si>
  <si>
    <t>14.1.</t>
  </si>
  <si>
    <t>Ообщественная организация ветеранов войны, труда, боевых действий, государственной слубы, пенсионеров Ирбитского МО</t>
  </si>
  <si>
    <t>МКУ "Служба субсидий Ирбитского МО"</t>
  </si>
  <si>
    <t>Строительство объекта "Газоснабжение с.Килачевское. II этап".</t>
  </si>
  <si>
    <t>Оборудование, текущий ремонт  подъездов с площадками (пирсами) с твердым покрытием для установки пожарных  автомобилей и забора воды</t>
  </si>
  <si>
    <t>Приобретение стендов, памяток населению на противопожарную тематику для обучение населения и специалистов</t>
  </si>
  <si>
    <t>Закупка, списание средств радиационной, химической и биологической разведки и контроля</t>
  </si>
  <si>
    <t>Приобретение методической литературы, стендов, пособий и наглядной агитации по вопросам ГО и ЧС и безопасности людей на водных объектах</t>
  </si>
  <si>
    <t>Проведение предпаводковых мероприятий по обработке  и очистка головной части водосброса ГТС и послепаводкового обследования ГТС</t>
  </si>
  <si>
    <t>Установка видеокамер в местах массового пребывания граждан на объектах образования, культуры, в населенных пунктах Ирбитского МО</t>
  </si>
  <si>
    <t>Обеспечение транспортной безопасности объектов транспортной инфраструктуры на территории Ирбитского МО</t>
  </si>
  <si>
    <t>Изготовление информационных плакатов, стендов в целях разъяснению населению действующего законодательства</t>
  </si>
  <si>
    <t xml:space="preserve">Молодежная политика,  патриотическое воспитание, физическая культура и спорт </t>
  </si>
  <si>
    <t>Главный специалист по делам молодежи и спорта администрации Ирбитского МО</t>
  </si>
  <si>
    <t>Проведение физкультурно-оздоровительных  и спортивно-массовых  мероприятий</t>
  </si>
  <si>
    <t>Проведение мероприятий по приоритетным направлениям работы с молодежью</t>
  </si>
  <si>
    <t>Организация "Летней молодежной биржи труда"</t>
  </si>
  <si>
    <t>Обеспечение реализации муниципальной программы "Развитие физической культуры, спорта и молодежной политики Ирбитского МО на 2016-2018"</t>
  </si>
  <si>
    <t>Обеспечение МКУ "Физкультурно-молодежный центр"</t>
  </si>
  <si>
    <t>Выполнение работ по внесению изменений в генеральный план городского округа Ирбитское муниципальное образование Свердловской области применительно к территории населенного пункта:</t>
  </si>
  <si>
    <t>с. Знаменское</t>
  </si>
  <si>
    <t>п. Спутник</t>
  </si>
  <si>
    <t>Разработка проекта планировки и проекта межевания:</t>
  </si>
  <si>
    <t>юго-восточной части д. Фомина</t>
  </si>
  <si>
    <t>юго-восточной части д. Дубская</t>
  </si>
  <si>
    <t>Формирование земельных участков  с разрешенным использованием - индивидуальные жилые дома с приквартирными участками и возможностью содержания скота и птицы</t>
  </si>
  <si>
    <t xml:space="preserve">Приведение состояния зданий дошкольных образовательных организаций в соответствие с требованиями строительных норм и правил по обеспечению их доступности для детей - инвалидов и других маломобильных групп населения 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</si>
  <si>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</si>
  <si>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Обеспечение организации бесплатного питания обучающихся в муниципальных общеобразовательных организациях</t>
  </si>
  <si>
    <t>Обеспечение государственных гарантий  прав граждан на получение общего образования в муниципальных общеобразовательных организациях</t>
  </si>
  <si>
    <t>Обеспечение мероприятий по приобретению и (или) замене автобусов, оснащению аппаратурой спутниковой навигации ГЛОНАСС, тахографами автобусов для подвоза обучающихся  в муниципальные общеобразовательные учреждения на условиях софинансирования</t>
  </si>
  <si>
    <t>Развитие системы дополнительного образования, отдыха, оздоровления и временной занятости детей в Ирбитском МО, в том числе: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</si>
  <si>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</t>
  </si>
  <si>
    <t>Организация временной занятости несовершеннолетних в возрасте 14 - 18 лет</t>
  </si>
  <si>
    <t>Обеспечение реализации муниципальной программы Ирбитского МО "Развитие системы образования в Ирбитском МО на 2016 - 2018 годы"</t>
  </si>
  <si>
    <t xml:space="preserve">Организация деятельности Управления образования - органа местного самоуправления в сфере образования </t>
  </si>
  <si>
    <t>Организация и проведение  муниципальных мероприятий в сфере образования, в том числе организация и проведение единого государственного экзамена</t>
  </si>
  <si>
    <t>Развитие материально-технической базы  МОУ  ДО "Детско-юношеская спортивная школа"</t>
  </si>
  <si>
    <t>11.1.2</t>
  </si>
  <si>
    <t>Развитие культуры и искусства, в том числе:</t>
  </si>
  <si>
    <t xml:space="preserve">Организация деятельности  культурно-досуговой сферы, в том числе: </t>
  </si>
  <si>
    <t>Благоустройство территории КЦ им.Г.А.Речкалова</t>
  </si>
  <si>
    <t>Проведение ремонтных работ в зданиях и помещениях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</si>
  <si>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</si>
  <si>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10.2.2</t>
  </si>
  <si>
    <t xml:space="preserve"> Проведение ремонтных работ в зданиях и помещениях, к которых размещаются муниципальные детские школы искусств, и (или) укрепление материально-технической базы таких организаций (учреждений)</t>
  </si>
  <si>
    <t>Обеспечение деятельности  муниципальных органов (орган местного  самоуправления) - Управление культуры Ирбитского МО</t>
  </si>
  <si>
    <t>1.4</t>
  </si>
  <si>
    <t>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МО</t>
  </si>
  <si>
    <t>14.2</t>
  </si>
  <si>
    <t>Социальная поддерка по оплате жилого помещения и коммунальных услуг населения Ирбитского МО</t>
  </si>
  <si>
    <t>Поддержка общественной организации ветеранов войны, труда, боевых действий, государственной службы, пенсионеров Ирбитского МО</t>
  </si>
  <si>
    <t>финансовое управление администрации Ирбитского МО</t>
  </si>
  <si>
    <t>Развитие и обеспечение сохранности автомобильных дорог общего пользования местного значения Ирбитского МО, в том числе:</t>
  </si>
  <si>
    <t>4.1.1</t>
  </si>
  <si>
    <t>4.1.2</t>
  </si>
  <si>
    <t>7</t>
  </si>
  <si>
    <t>4.2</t>
  </si>
  <si>
    <t>Установка дорожных знаков, искусственных неровностей, ограждений в населенных пунктах Ирбитского МО (около школьных и дошкольных учреждений)</t>
  </si>
  <si>
    <t>4.2.1</t>
  </si>
  <si>
    <t>4.2.3</t>
  </si>
  <si>
    <t>Содержание дорожной сети в населенных пунктах Ирбитского МО</t>
  </si>
  <si>
    <t>Освещение  дорожной сети в населенных пунктах Ирбитского МО</t>
  </si>
  <si>
    <t>4.2.4</t>
  </si>
  <si>
    <t>4.2.5</t>
  </si>
  <si>
    <t>4.2.6</t>
  </si>
  <si>
    <t>5.1.2</t>
  </si>
  <si>
    <t>Развитие и модернизация систем коммунальной инфраструктуры Ирбитского МО</t>
  </si>
  <si>
    <t>5.1.1</t>
  </si>
  <si>
    <t>5.1.3</t>
  </si>
  <si>
    <t>5.1.4</t>
  </si>
  <si>
    <t>5.1.5</t>
  </si>
  <si>
    <t>Энергосбережение и повышение энергетической эффективности</t>
  </si>
  <si>
    <t xml:space="preserve">Модернизация уличного освещения населенных пунктов Ирбитского МО с использование энергоэффективных источников света, в т.ч. </t>
  </si>
  <si>
    <t>5.2.2</t>
  </si>
  <si>
    <t>разработка проектов на реконструкцию тепловых сетей: в с. Килачевское, п. Зайково, с. Горки, с. Стриганское, д. Дубская, д. Новгородова, с. Знаменское, п. Пионерский</t>
  </si>
  <si>
    <t>5.2.3</t>
  </si>
  <si>
    <t>Повышение качества условий проживания населения</t>
  </si>
  <si>
    <t>5.3.2</t>
  </si>
  <si>
    <t>5.3.3</t>
  </si>
  <si>
    <t xml:space="preserve">Строительство объектов газоснабжения жилых домов </t>
  </si>
  <si>
    <t xml:space="preserve">Разработка проектно-сметной документации по объектам строительства блочных газовых котельных </t>
  </si>
  <si>
    <t>Проведение проверки достоверности и экспертиза проектной и сметной документации</t>
  </si>
  <si>
    <t>Организация мероприятий по обращению с твердыми бытовыми отходами</t>
  </si>
  <si>
    <t>7.2</t>
  </si>
  <si>
    <t>7.3</t>
  </si>
  <si>
    <t>7.4</t>
  </si>
  <si>
    <t>7.5</t>
  </si>
  <si>
    <t>7.6</t>
  </si>
  <si>
    <t>Организация мероприятий по охране и содержанию источников нецентрализованного хозяйственно-питьевого назначения</t>
  </si>
  <si>
    <t>Благоустройство мест отдыха и создание комфортных условий для населения Ирбитского МО</t>
  </si>
  <si>
    <t>Капитальный и текущий ремонт обелисков и благоустройство прилегающей территории</t>
  </si>
  <si>
    <t>Обеспечение первичных мер пожарной безопасности, в том числе</t>
  </si>
  <si>
    <t>Обеспечение мероприятий по гражданской обороне, предупреждению и ликвидации чрезвычайных ситуаций природного и  техногенного характера, в том числе</t>
  </si>
  <si>
    <t>10.1.3</t>
  </si>
  <si>
    <t>Развитие образования в сфере культуры и искусства, в том числе:</t>
  </si>
  <si>
    <t>Капитальный ремонт начальной школы Речкаловской СОШ</t>
  </si>
  <si>
    <t>Организация предоставления общего образования, создание условий для функционирования муниципальных общеобразовательных организаций, в том числе</t>
  </si>
  <si>
    <t>Создание дополнительных мест в муниципальных организациях общего образования: подготовка ПСД для строительства пристроя в МОУ Зайковская средняя общеобразовательная школа</t>
  </si>
  <si>
    <t>замена школьного автобуса Знаменская СОШ</t>
  </si>
  <si>
    <t>приобретение автобуса Бердюгинская СОШ для подвоза из д. Лопаткова</t>
  </si>
  <si>
    <t>в том числе капитальные ремонты зданий и помещений Дубского, Гаёвского Зайковского д/с №4, Киргинского, Ницинского, Новгородовского, ретневского, Харловского д/садов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</si>
  <si>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организаций, в том числе:</t>
  </si>
  <si>
    <t>капитальный ремонт пожарных лестниц: Бердюгинского, Новгородовского, Знаменского, Харловского, Гаёвского, Чёрновского, Кирилловского детских садов и д/с Золотой петушок</t>
  </si>
  <si>
    <t>Капитальные ремонты зданий и помещений Бердюгинской, Лопатковской, Горкинской, Дубской, Новгородовской, Ницинской, Осинцевской, Пьянковской, Кирилловской, Рудновской, Стриганской, Фоминской, Чёрновской школ</t>
  </si>
  <si>
    <t>Организация мероприятий по проведению капитальных ремонтов зданий и помещений муниципальных общеобразовательных организаций на условиях софинансирования, в том числе</t>
  </si>
  <si>
    <t>Капитальный ремонт пола в Пионерской СОШ</t>
  </si>
  <si>
    <t>Капитальный ремонт пола в Пьянковской ООШ</t>
  </si>
  <si>
    <t>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в Килачёвской СОШ</t>
  </si>
  <si>
    <t>Приведение состояния  зданий общеобразовательных организаций в соответствие с требованиями строительных норм и правил по обеспечению их доступности для детей - инвалидов и других маломобильных групп населения в Горкинской СОШ</t>
  </si>
  <si>
    <t xml:space="preserve">Установка АПС в Зайковский СДК, пропитка чердачных перекрытий </t>
  </si>
  <si>
    <t>Капитальный ремонт Зайковской детской музыкальной школы</t>
  </si>
  <si>
    <t>северо-восточной части с. Килачевское</t>
  </si>
  <si>
    <t>Разработка карты (план) объекта землеустройства - границ населенного пункта поселка Пионерский Ирбитского муниципального образования Свердловской области</t>
  </si>
  <si>
    <t>Выполнение кадастровых работ по адресу Ирбитский район, п. Зайково (объект под очистные сооружения)</t>
  </si>
  <si>
    <t>Выполнение кадастровых работ в связи с разделом земельных участков</t>
  </si>
  <si>
    <t>3.5</t>
  </si>
  <si>
    <t>3.6</t>
  </si>
  <si>
    <t>3.7</t>
  </si>
  <si>
    <t>6.1. Отчет о выполнении плана мероприятий на 2016 год по реализации программы социально-экономического развития Ирбитского муниципального  образования на 2014-2016 годы</t>
  </si>
  <si>
    <t>Объем финансирования, всего (тыс. руб.) план</t>
  </si>
  <si>
    <t>Объем финансирования, всего (тыс. руб.) факт</t>
  </si>
  <si>
    <t>примечание</t>
  </si>
  <si>
    <t>3.2.1</t>
  </si>
  <si>
    <t>3.2.2</t>
  </si>
  <si>
    <t>3.2.3</t>
  </si>
  <si>
    <t>Генеральный план д.Дубская был утвержден в конце 2016 года, выполнение мероприятия запланировано в 2017 году.</t>
  </si>
  <si>
    <t>4.2.8</t>
  </si>
  <si>
    <t>Изготовление картмаршрутарегулярых перевозоки свидетельств об осуществлении перевозок по маршруту регулярных перевозок</t>
  </si>
  <si>
    <t>Новое мероприятие</t>
  </si>
  <si>
    <t>5.1.6.</t>
  </si>
  <si>
    <t xml:space="preserve">  Организация электро,-тепло,-газо- и водоснабжения населения, водоотведения, снабжения населения тпливом, в том числе на осуществление своевременных расчетов по обязательствам МО за топливно-энергетические ресурсы</t>
  </si>
  <si>
    <t>Дубская территориальная администрация</t>
  </si>
  <si>
    <t>Приобретение консольно-моноблочных насосов, котлов на твердом топливе в  котельные Ирбитского МО</t>
  </si>
  <si>
    <t xml:space="preserve"> Технологическое присоединение к электрическим сетям блочных газовых котельных</t>
  </si>
  <si>
    <t>Строительство блочных газовых котельных</t>
  </si>
  <si>
    <t>5.2.4</t>
  </si>
  <si>
    <t>5.2.5</t>
  </si>
  <si>
    <t>Знаменская территориальная администорация</t>
  </si>
  <si>
    <t>Пионерская территориальная администорация</t>
  </si>
  <si>
    <t>Зайковская территориальная администорация</t>
  </si>
  <si>
    <t>Черновская территориальная администорация</t>
  </si>
  <si>
    <t>8.11</t>
  </si>
  <si>
    <t>8.12</t>
  </si>
  <si>
    <t>Планирование территории по подготовке земельного участка(в том числе межевание) под строительство детских площадок в Ирбитском МО</t>
  </si>
  <si>
    <t xml:space="preserve">  Мероприятия по реконструкции сетей электроснабжения</t>
  </si>
  <si>
    <t xml:space="preserve"> План мероприятий на 2016 год по реализации программы социально-экономического развития Ирбитского муниципального  образования на 2014-2016 годы по территориальным администрациям     ( для сведения)</t>
  </si>
  <si>
    <t>Территориальная администрация</t>
  </si>
  <si>
    <t>Бердюгинская</t>
  </si>
  <si>
    <t>Содержание дорожной сети</t>
  </si>
  <si>
    <t>Освещение  дорожной сети</t>
  </si>
  <si>
    <t>Освещение мест отдыха</t>
  </si>
  <si>
    <t>Ремонт памятников, обелисков</t>
  </si>
  <si>
    <t xml:space="preserve">Благоустройство мест отдыха и создание комфортных условий для населения </t>
  </si>
  <si>
    <t>Капитальный ремонт здания Бердюгинской школы</t>
  </si>
  <si>
    <t xml:space="preserve">Капитальный ремонт здания Лопатковской школы </t>
  </si>
  <si>
    <t>Организация выполнения работ по обустройству, буртованию существующих свалок твердых бытовых (коммунальных) отходов, выявлению,  и ликвидации мест несанкционированного размещения отходов</t>
  </si>
  <si>
    <t>Итого:</t>
  </si>
  <si>
    <t>Горкинская</t>
  </si>
  <si>
    <t>Гаевская</t>
  </si>
  <si>
    <t xml:space="preserve">Капитальный ремонт здания и помещений Гаёвского детского сада </t>
  </si>
  <si>
    <t>Выполнение работ по внесению изменений в генеральный план городского округа Ирбитское муниципальное образование Свердловской области применительно к территории населенного пункта п. Спутник</t>
  </si>
  <si>
    <t>Модернизация уличного освещения территориальных администрации Ирбитского МО с использование энергоэффективных источников света</t>
  </si>
  <si>
    <t>Дубская</t>
  </si>
  <si>
    <t xml:space="preserve">Капитальный ремонт здания и помещений Дубского детского сада </t>
  </si>
  <si>
    <t xml:space="preserve">Капитальный ремонт здания и помещений Дубской СОШ </t>
  </si>
  <si>
    <t>Разработка проекта планировки и проекта межевания: юго-восточной части д. Дубская</t>
  </si>
  <si>
    <t>Зайковская</t>
  </si>
  <si>
    <t>Капитальный ремонт здания и помещений Зайковского детского сада №4</t>
  </si>
  <si>
    <t xml:space="preserve">Благоустройство сквера "Бюста дважды герою СССР Г.А. Речкалову"в п. Зайково </t>
  </si>
  <si>
    <t>Обеспечение бытовыми услугами (бани)</t>
  </si>
  <si>
    <t>Знаменская</t>
  </si>
  <si>
    <t>Замена школьного автобуса Знаменская СОШ</t>
  </si>
  <si>
    <t>Капитальный ремонт здания Знаменского детского сада</t>
  </si>
  <si>
    <t>Выполнение работ по внесению изменений в генеральный план городского округа Ирбитское муниципальное образование Свердловской области применительно к территории населенного пункта с. Знаменское</t>
  </si>
  <si>
    <t>Реконструкция детской площадки с.Знаменское, ул. Советская, 6</t>
  </si>
  <si>
    <t>Килачевская</t>
  </si>
  <si>
    <t>Строительство объекта "Газоснабжение с.Килачевское 2 этап".</t>
  </si>
  <si>
    <t>Киргинская</t>
  </si>
  <si>
    <t>Капитальный ремонт помещений Киргинского детского сада</t>
  </si>
  <si>
    <t xml:space="preserve">Ремонт автомобильной дороги общего пользования местного значения д.Кирга ул.Пояркова  </t>
  </si>
  <si>
    <t>Ключевская</t>
  </si>
  <si>
    <t>Ницинская</t>
  </si>
  <si>
    <t>Капитальный ремонт помещений Ницинского детского сада</t>
  </si>
  <si>
    <t>Капитальный ремонт здания Ницинской школы</t>
  </si>
  <si>
    <t>Новгородовская</t>
  </si>
  <si>
    <t>Капитальный ремонт здания и помещений Новгородовского детского сада</t>
  </si>
  <si>
    <t>Капитальный ремонт здания Новгородовской школы</t>
  </si>
  <si>
    <t xml:space="preserve">Ремонт автомобильной дороги ул.60 лет Октября д.Новгородова </t>
  </si>
  <si>
    <t>Осинцевская</t>
  </si>
  <si>
    <t xml:space="preserve">Капитальный ремонт здания и помещений Осинцевской ООШ </t>
  </si>
  <si>
    <t>Пионерская</t>
  </si>
  <si>
    <t>Капитальный ремонт здания детского сада "Золотой петушок"</t>
  </si>
  <si>
    <t>Капитальный ремонт помещений Пионерской СОШ</t>
  </si>
  <si>
    <t>Пьянковская</t>
  </si>
  <si>
    <t>Капитальный ремонт помещений Пьянковской ООШ</t>
  </si>
  <si>
    <t>Ретневская</t>
  </si>
  <si>
    <t>Капитальный ремонт здания Ретневского детского сада</t>
  </si>
  <si>
    <t>Рудновская</t>
  </si>
  <si>
    <t>Капитальный ремонт здания и помещений Рудновской ООШ</t>
  </si>
  <si>
    <t>Речкаловская</t>
  </si>
  <si>
    <t>Стриганская</t>
  </si>
  <si>
    <t>Капитальный ремонт помещений Стриганской СОШ</t>
  </si>
  <si>
    <t>Фоминская</t>
  </si>
  <si>
    <t>Капитальный ремонт здания и помещений Кирилловской ООШ</t>
  </si>
  <si>
    <t>Капитальный ремонт здания и помещений Кирилловского детского сада</t>
  </si>
  <si>
    <t>Капитальный ремонт помещений Фоминской ООШ</t>
  </si>
  <si>
    <t>Разработка проекта планировки и проекта межевания: юго-восточной части д. Фомина</t>
  </si>
  <si>
    <t>Харловская</t>
  </si>
  <si>
    <t>Капитальный ремонт здания и помещений Харловского детского сада</t>
  </si>
  <si>
    <t>Черновская</t>
  </si>
  <si>
    <t>Капитальный ремонт здания Чёрновского детского сада</t>
  </si>
  <si>
    <t>Капитальный ремонт здания Чёрновской СОШ</t>
  </si>
  <si>
    <t>11.1.3</t>
  </si>
  <si>
    <t>Ремонт и содержание стадиона п.Зайково</t>
  </si>
  <si>
    <t>Объем финансирования, всего (тыс. руб.) План</t>
  </si>
  <si>
    <t>Объем финансирования, всего (тыс. руб.) Факт</t>
  </si>
  <si>
    <t>Примечание</t>
  </si>
  <si>
    <t>Экономия образовавшаяся в результате проведения аукционов.</t>
  </si>
  <si>
    <t>Данное мероприятие проводилось предприятием ОАО "Ирбитский молочный завод". Потребовалось дополнительное финансирование.</t>
  </si>
  <si>
    <t>Работы по муниципальному контракту не завершены в полном объеме. Окончание планируется в 2017 году.</t>
  </si>
  <si>
    <t>Мероприятие о награждении перенесено с декабря 2016 года на январь 2017 года, в соответствии с этим денежные средства не использованы.</t>
  </si>
  <si>
    <t>Потребовалось дополнительное финансирование на ликвидацию несанкционированных свалок.</t>
  </si>
  <si>
    <t>Выделены дополнительные субсидии из областного бюджета</t>
  </si>
  <si>
    <t>Дополнительно проведен ремонт тепловых сетей п. Пионерский ул. Мира, 23</t>
  </si>
  <si>
    <t>Выделены дополнительные субсидии из областного бюджета за ТЭР.</t>
  </si>
  <si>
    <t>Дополнительно приобретены 3 консольно-моноблочных насоса, в связи с экономией денежных средств от других мероприятий</t>
  </si>
  <si>
    <t>Дополнительно проведено мероприятие по техприсоединению земельного участка с. Черновское</t>
  </si>
  <si>
    <t>В связи с переносом срока завершения строительства блочной газовой котельной п. Зайково ул. Студенческая, на 2016год, дополнительно выделены средства на оплату завершения строительства котельной.</t>
  </si>
  <si>
    <t>Включено в план новое мероприятие для строительства д/площадки в д. Мельникова</t>
  </si>
  <si>
    <t>Уменьшение фактического объема финансирования за счет экономии от проводимых аукционов по капитальному ремонту жилых помещений</t>
  </si>
  <si>
    <t>Уменьшение фактического объема финансирования за счет экономии, полученной при осуществлении закупок</t>
  </si>
  <si>
    <t>Заявки на эспертизу не поступило</t>
  </si>
  <si>
    <t>Мероприятие не реализовано в связи отсутствием финансирования</t>
  </si>
  <si>
    <t>Экономия по взносам за кап ремонт произошла, в связи с невыставлением сч- фактурой за декабрь 2016г. Региональным Фондом.</t>
  </si>
  <si>
    <t xml:space="preserve">Экономия произошла в связи с финансированием из областного бюджета </t>
  </si>
  <si>
    <t>Заявка на техническое заключение не поступала</t>
  </si>
  <si>
    <t>Экономия от аукциона</t>
  </si>
  <si>
    <t>Дополнительно выдено финансирование на обустройство детских площадок</t>
  </si>
  <si>
    <t>Ремонт автодорог от д.Косари до а-д Ирбит-д.Дубская км 2+675 общей протяженностью 7,059 км на территории Ирбитского района Свердловской области</t>
  </si>
  <si>
    <t>в связи с выделением средств областного бюджета</t>
  </si>
  <si>
    <t>Уменьшение фактического объема финансирования за счет экономии от проведенного аукциона</t>
  </si>
  <si>
    <t>Уменьшение фактического объема финансирования за счет экономии от проведенного аукциона, сумма местного бюджета увеличилась за счет проведения строительного контроля по данному объекту</t>
  </si>
  <si>
    <t>Уменьшение фактического объема финансирования за счет экономии от проведенных аукционов, а также оплачен не весь объем работ из-за неудовлетворительного качества работ</t>
  </si>
  <si>
    <t>Ремонт а/д подъезд к д.Ерзовка Ирбитского района Свердловской области</t>
  </si>
  <si>
    <t>Мероприятие заменено на мероприятие "Ремонт а/д подъезд к д.Ерзовка Ирбитского района Свердловской области" и часть денежных средств передана в территориальные администрации на ремонт автомобильных дорог общего пользования местного значения</t>
  </si>
  <si>
    <t>Реконструкция мостового перехода через реку Бобровка по ул. Дорожная в д. Ретнева Ирбитского района Свердловской области (компенсация ущерба, нанесенного водным биоресурсам и среде их обитания)</t>
  </si>
  <si>
    <t>В связи с обязательствами по компенсации ущерба, нанесенного водным биоресурсам и среде их обитания</t>
  </si>
  <si>
    <t>Увеличение финансирования произошло в связи с перераспределением деннежных средств между федеральным и областным бюджетами</t>
  </si>
  <si>
    <t>Увеличение финансирования произошло в связи с перераспределением деннежных средств между  бюджетами</t>
  </si>
  <si>
    <t>Разработка проекта планировки и проекта межевания: северо-восточной части территории села Килачевское</t>
  </si>
  <si>
    <t>При утверждении муниципальной программы план был уточнен, по мероприятию финансирование составило 170 тыс. руб.</t>
  </si>
  <si>
    <t>Остаток денежных средств перераспределен на другие мероприятия программы.</t>
  </si>
  <si>
    <t>Увеличение финансирования за счет денежных средств с других мероприятий.</t>
  </si>
  <si>
    <t>Мероприятие не выполнено, денежные средства перераспределены на другие мероприятия программы.</t>
  </si>
  <si>
    <t>Мероприятие выполнено за счет субсидии.</t>
  </si>
  <si>
    <t>Создание ДНД запланировано на 2017 год</t>
  </si>
  <si>
    <t>Увеличение за счет выделения дополнительных субвенции Министерства социальной политики  СО  на предоставление компенсаций расходов на оплату жилого помещения и коммунальных услуг</t>
  </si>
  <si>
    <t>Укомплектование ЕДДС Ирбитского МО необходимым оборудованием за счет собственных ресурсов, денежные средства перераспределены на другие мероприятия программы.</t>
  </si>
  <si>
    <t>Капитальный ремонт здания Бердюгинского д/сада</t>
  </si>
  <si>
    <t>Дополнительное выделение средств в течение 2016 года</t>
  </si>
  <si>
    <t>Дополнительное выделение средств из областного бюджета в течение 2016 года</t>
  </si>
  <si>
    <t xml:space="preserve">Проведен текущий ремонт </t>
  </si>
  <si>
    <t>Капитальный ремонт здания и помещений Рудновского детского сада ("Доступная среда")</t>
  </si>
  <si>
    <t xml:space="preserve">Включено в план новое мероприятие </t>
  </si>
  <si>
    <t>в сязи с экономией от аукциона</t>
  </si>
  <si>
    <t>перенесена оплата на 2017 год</t>
  </si>
  <si>
    <t>потребовалось дополнительное финансирование</t>
  </si>
  <si>
    <t>в связи с неисполнением подрядчиком, своих обязанностей</t>
  </si>
  <si>
    <t>добавлено мероприятие</t>
  </si>
  <si>
    <t>Уменьшение финансирования в связи с экономией от аукциона</t>
  </si>
  <si>
    <t>Увеличение за счет эконрмии на других мероприятиях</t>
  </si>
  <si>
    <t>Ремонт тротуара</t>
  </si>
  <si>
    <t>Пропитка одежды сцены</t>
  </si>
  <si>
    <t>Включено новое мероприятие</t>
  </si>
  <si>
    <t>Пропитка одежды сцены Б. Кочевского СДК</t>
  </si>
  <si>
    <t xml:space="preserve">Припитка одежды сцены в сельском доме культуры </t>
  </si>
  <si>
    <t xml:space="preserve">Пропитка одежды сцены Чубаровского СДК </t>
  </si>
  <si>
    <t>Огнезашитная обработка одежды сцены</t>
  </si>
  <si>
    <t>Установка котлов в сельском доме культуры</t>
  </si>
  <si>
    <t>Капитальный ремонт сельской библиотеки</t>
  </si>
  <si>
    <t>Капитальный ремонт в Горкинской СОШ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</si>
</sst>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[$-FC19]d\ mmmm\ yyyy\ &quot;г.&quot;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m/yyyy"/>
    <numFmt numFmtId="190" formatCode="000000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wrapText="1"/>
    </xf>
    <xf numFmtId="0" fontId="0" fillId="26" borderId="0" xfId="0" applyFill="1" applyAlignment="1">
      <alignment/>
    </xf>
    <xf numFmtId="0" fontId="1" fillId="25" borderId="10" xfId="0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14" fontId="1" fillId="24" borderId="10" xfId="0" applyNumberFormat="1" applyFont="1" applyFill="1" applyBorder="1" applyAlignment="1">
      <alignment horizontal="left" vertical="center" wrapText="1"/>
    </xf>
    <xf numFmtId="4" fontId="3" fillId="2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3" fillId="25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2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83" fontId="0" fillId="0" borderId="0" xfId="0" applyNumberFormat="1" applyAlignment="1">
      <alignment wrapText="1"/>
    </xf>
    <xf numFmtId="183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25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180" fontId="3" fillId="25" borderId="10" xfId="0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/>
    </xf>
    <xf numFmtId="4" fontId="3" fillId="25" borderId="10" xfId="0" applyNumberFormat="1" applyFont="1" applyFill="1" applyBorder="1" applyAlignment="1">
      <alignment horizontal="center" vertical="center"/>
    </xf>
    <xf numFmtId="180" fontId="3" fillId="25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180" fontId="1" fillId="24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24" borderId="10" xfId="0" applyNumberFormat="1" applyFont="1" applyFill="1" applyBorder="1" applyAlignment="1">
      <alignment horizontal="center" vertical="center" wrapText="1"/>
    </xf>
    <xf numFmtId="180" fontId="3" fillId="25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0" fillId="25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2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25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24" borderId="10" xfId="0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 wrapText="1"/>
    </xf>
    <xf numFmtId="0" fontId="0" fillId="25" borderId="10" xfId="0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4" fontId="8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4" fontId="1" fillId="25" borderId="10" xfId="0" applyNumberFormat="1" applyFont="1" applyFill="1" applyBorder="1" applyAlignment="1">
      <alignment wrapText="1"/>
    </xf>
    <xf numFmtId="4" fontId="1" fillId="24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3" fillId="25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4" fontId="0" fillId="26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wrapText="1"/>
    </xf>
    <xf numFmtId="4" fontId="25" fillId="24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left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 shrinkToFit="1"/>
    </xf>
    <xf numFmtId="0" fontId="0" fillId="19" borderId="0" xfId="0" applyFill="1" applyAlignment="1">
      <alignment/>
    </xf>
    <xf numFmtId="4" fontId="1" fillId="24" borderId="12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2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24" borderId="13" xfId="0" applyNumberFormat="1" applyFont="1" applyFill="1" applyBorder="1" applyAlignment="1">
      <alignment horizontal="left" vertical="center" wrapText="1"/>
    </xf>
    <xf numFmtId="4" fontId="1" fillId="24" borderId="14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right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top"/>
    </xf>
    <xf numFmtId="0" fontId="1" fillId="24" borderId="12" xfId="0" applyFont="1" applyFill="1" applyBorder="1" applyAlignment="1">
      <alignment horizontal="left" vertical="top"/>
    </xf>
    <xf numFmtId="4" fontId="0" fillId="0" borderId="1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26" fillId="25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5"/>
  <sheetViews>
    <sheetView view="pageBreakPreview" zoomScale="80" zoomScaleNormal="84" zoomScaleSheetLayoutView="80" zoomScalePageLayoutView="0" workbookViewId="0" topLeftCell="A2">
      <selection activeCell="N196" sqref="N196"/>
    </sheetView>
  </sheetViews>
  <sheetFormatPr defaultColWidth="9.140625" defaultRowHeight="15"/>
  <cols>
    <col min="1" max="1" width="6.28125" style="0" customWidth="1"/>
    <col min="2" max="2" width="38.7109375" style="0" customWidth="1"/>
    <col min="3" max="3" width="18.8515625" style="0" customWidth="1"/>
    <col min="4" max="4" width="12.421875" style="0" customWidth="1"/>
    <col min="5" max="5" width="13.57421875" style="0" customWidth="1"/>
    <col min="6" max="6" width="12.140625" style="0" customWidth="1"/>
    <col min="7" max="7" width="12.421875" style="0" customWidth="1"/>
    <col min="8" max="8" width="11.8515625" style="0" customWidth="1"/>
    <col min="9" max="9" width="12.421875" style="0" customWidth="1"/>
    <col min="10" max="10" width="10.7109375" style="0" customWidth="1"/>
    <col min="11" max="11" width="10.8515625" style="0" customWidth="1"/>
    <col min="12" max="12" width="11.00390625" style="0" customWidth="1"/>
    <col min="13" max="13" width="11.28125" style="0" customWidth="1"/>
    <col min="14" max="14" width="21.421875" style="0" customWidth="1"/>
  </cols>
  <sheetData>
    <row r="1" ht="17.25" customHeight="1" hidden="1"/>
    <row r="2" spans="1:8" ht="17.25" customHeight="1">
      <c r="A2" s="39"/>
      <c r="B2" s="39"/>
      <c r="C2" s="39"/>
      <c r="D2" s="39"/>
      <c r="E2" s="39"/>
      <c r="F2" s="39"/>
      <c r="G2" s="39"/>
      <c r="H2" s="39"/>
    </row>
    <row r="3" spans="1:8" ht="25.5" customHeight="1">
      <c r="A3" s="159"/>
      <c r="B3" s="159"/>
      <c r="C3" s="159"/>
      <c r="D3" s="159"/>
      <c r="E3" s="159"/>
      <c r="F3" s="159"/>
      <c r="G3" s="159"/>
      <c r="H3" s="159"/>
    </row>
    <row r="4" spans="1:14" ht="21" customHeight="1">
      <c r="A4" s="38"/>
      <c r="B4" s="125" t="s">
        <v>352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18.75" customHeight="1">
      <c r="A5" s="136" t="s">
        <v>11</v>
      </c>
      <c r="B5" s="136" t="s">
        <v>12</v>
      </c>
      <c r="C5" s="136" t="s">
        <v>13</v>
      </c>
      <c r="D5" s="136" t="s">
        <v>353</v>
      </c>
      <c r="E5" s="136"/>
      <c r="F5" s="136"/>
      <c r="G5" s="136"/>
      <c r="H5" s="136"/>
      <c r="I5" s="138" t="s">
        <v>354</v>
      </c>
      <c r="J5" s="138"/>
      <c r="K5" s="138"/>
      <c r="L5" s="138"/>
      <c r="M5" s="138"/>
      <c r="N5" s="43" t="s">
        <v>355</v>
      </c>
    </row>
    <row r="6" spans="1:14" ht="37.5" customHeight="1">
      <c r="A6" s="136"/>
      <c r="B6" s="136"/>
      <c r="C6" s="136"/>
      <c r="D6" s="2" t="s">
        <v>14</v>
      </c>
      <c r="E6" s="2" t="s">
        <v>15</v>
      </c>
      <c r="F6" s="2" t="s">
        <v>16</v>
      </c>
      <c r="G6" s="2" t="s">
        <v>17</v>
      </c>
      <c r="H6" s="2" t="s">
        <v>18</v>
      </c>
      <c r="I6" s="44" t="s">
        <v>14</v>
      </c>
      <c r="J6" s="44" t="s">
        <v>15</v>
      </c>
      <c r="K6" s="44" t="s">
        <v>16</v>
      </c>
      <c r="L6" s="44" t="s">
        <v>17</v>
      </c>
      <c r="M6" s="44" t="s">
        <v>18</v>
      </c>
      <c r="N6" s="44"/>
    </row>
    <row r="7" spans="1:14" s="3" customFormat="1" ht="15" customHeight="1">
      <c r="A7" s="20">
        <v>1</v>
      </c>
      <c r="B7" s="20" t="s">
        <v>19</v>
      </c>
      <c r="C7" s="7"/>
      <c r="D7" s="18">
        <f>D8+D9+D15+D12</f>
        <v>57620.100000000006</v>
      </c>
      <c r="E7" s="18">
        <f>E8+E9+E15+E12</f>
        <v>10976</v>
      </c>
      <c r="F7" s="18">
        <f>F8+F9+F15+F12</f>
        <v>23634</v>
      </c>
      <c r="G7" s="18">
        <f>G8+G9+G15+G12</f>
        <v>12020.4</v>
      </c>
      <c r="H7" s="18">
        <f>H8+H9+H15+H12</f>
        <v>10989.7</v>
      </c>
      <c r="I7" s="18">
        <f>J7+K7+L7+M7</f>
        <v>53897.05500000001</v>
      </c>
      <c r="J7" s="48">
        <f>J8+J9+J12+J15</f>
        <v>9412.900000000001</v>
      </c>
      <c r="K7" s="48">
        <f>K8+K9+K12+K15</f>
        <v>17657.8</v>
      </c>
      <c r="L7" s="48">
        <f>L8+L9+L12+L15</f>
        <v>11846.655</v>
      </c>
      <c r="M7" s="48">
        <f>M8+M9+M12+M15</f>
        <v>14979.7</v>
      </c>
      <c r="N7" s="45"/>
    </row>
    <row r="8" spans="1:14" ht="60">
      <c r="A8" s="21" t="s">
        <v>50</v>
      </c>
      <c r="B8" s="16" t="s">
        <v>131</v>
      </c>
      <c r="C8" s="2" t="s">
        <v>20</v>
      </c>
      <c r="D8" s="15">
        <f aca="true" t="shared" si="0" ref="D8:D15">E8+F8+G8+H8</f>
        <v>680</v>
      </c>
      <c r="E8" s="15">
        <v>0</v>
      </c>
      <c r="F8" s="19">
        <v>310</v>
      </c>
      <c r="G8" s="15">
        <v>370</v>
      </c>
      <c r="H8" s="15">
        <v>0</v>
      </c>
      <c r="I8" s="46">
        <f>J8+K8+L8+M8</f>
        <v>680</v>
      </c>
      <c r="J8" s="46">
        <v>0</v>
      </c>
      <c r="K8" s="46">
        <v>310</v>
      </c>
      <c r="L8" s="46">
        <v>370</v>
      </c>
      <c r="M8" s="46">
        <v>0</v>
      </c>
      <c r="N8" s="43"/>
    </row>
    <row r="9" spans="1:14" ht="75">
      <c r="A9" s="21" t="s">
        <v>51</v>
      </c>
      <c r="B9" s="17" t="s">
        <v>21</v>
      </c>
      <c r="C9" s="136" t="s">
        <v>132</v>
      </c>
      <c r="D9" s="15">
        <f t="shared" si="0"/>
        <v>47622.100000000006</v>
      </c>
      <c r="E9" s="15">
        <f>E10+E11</f>
        <v>10976</v>
      </c>
      <c r="F9" s="15">
        <f>F10+F11</f>
        <v>23324</v>
      </c>
      <c r="G9" s="15">
        <f>G10+G11</f>
        <v>2332.4</v>
      </c>
      <c r="H9" s="15">
        <f>H10+H11</f>
        <v>10989.7</v>
      </c>
      <c r="I9" s="46">
        <f aca="true" t="shared" si="1" ref="I9:I15">J9+K9+L9+M9</f>
        <v>44072.8</v>
      </c>
      <c r="J9" s="46">
        <f>J10+J11</f>
        <v>9412.900000000001</v>
      </c>
      <c r="K9" s="46">
        <f>K10+K11</f>
        <v>17347.8</v>
      </c>
      <c r="L9" s="46">
        <f>L10+L11</f>
        <v>2332.4</v>
      </c>
      <c r="M9" s="46">
        <f>M10+M11</f>
        <v>14979.7</v>
      </c>
      <c r="N9" s="151" t="s">
        <v>7</v>
      </c>
    </row>
    <row r="10" spans="1:14" ht="30">
      <c r="A10" s="21" t="s">
        <v>224</v>
      </c>
      <c r="B10" s="17" t="s">
        <v>226</v>
      </c>
      <c r="C10" s="143"/>
      <c r="D10" s="15">
        <f t="shared" si="0"/>
        <v>14286.6</v>
      </c>
      <c r="E10" s="15">
        <v>3292.8</v>
      </c>
      <c r="F10" s="15">
        <v>6997.2</v>
      </c>
      <c r="G10" s="15">
        <v>699.7</v>
      </c>
      <c r="H10" s="15">
        <v>3296.9</v>
      </c>
      <c r="I10" s="46">
        <f t="shared" si="1"/>
        <v>13482.899999999998</v>
      </c>
      <c r="J10" s="46">
        <v>2897.8</v>
      </c>
      <c r="K10" s="46">
        <v>5341</v>
      </c>
      <c r="L10" s="46">
        <v>711.4</v>
      </c>
      <c r="M10" s="46">
        <v>4532.7</v>
      </c>
      <c r="N10" s="152"/>
    </row>
    <row r="11" spans="1:14" ht="30">
      <c r="A11" s="21" t="s">
        <v>225</v>
      </c>
      <c r="B11" s="17" t="s">
        <v>227</v>
      </c>
      <c r="C11" s="143"/>
      <c r="D11" s="15">
        <f t="shared" si="0"/>
        <v>33335.5</v>
      </c>
      <c r="E11" s="15">
        <v>7683.2</v>
      </c>
      <c r="F11" s="15">
        <v>16326.8</v>
      </c>
      <c r="G11" s="15">
        <v>1632.7</v>
      </c>
      <c r="H11" s="15">
        <v>7692.8</v>
      </c>
      <c r="I11" s="46">
        <f t="shared" si="1"/>
        <v>30589.9</v>
      </c>
      <c r="J11" s="46">
        <v>6515.1</v>
      </c>
      <c r="K11" s="46">
        <v>12006.8</v>
      </c>
      <c r="L11" s="46">
        <v>1621</v>
      </c>
      <c r="M11" s="46">
        <v>10447</v>
      </c>
      <c r="N11" s="153"/>
    </row>
    <row r="12" spans="1:14" ht="105">
      <c r="A12" s="21" t="s">
        <v>52</v>
      </c>
      <c r="B12" s="16" t="s">
        <v>281</v>
      </c>
      <c r="C12" s="143"/>
      <c r="D12" s="15">
        <f t="shared" si="0"/>
        <v>8000</v>
      </c>
      <c r="E12" s="15">
        <f>E13+E14</f>
        <v>0</v>
      </c>
      <c r="F12" s="15">
        <f>F13+F14</f>
        <v>0</v>
      </c>
      <c r="G12" s="15">
        <f>G13+G14</f>
        <v>8000</v>
      </c>
      <c r="H12" s="15">
        <f>H13+H14</f>
        <v>0</v>
      </c>
      <c r="I12" s="46">
        <f>J12+K12+L12+M12</f>
        <v>7836.255</v>
      </c>
      <c r="J12" s="46">
        <f>J13+J14</f>
        <v>0</v>
      </c>
      <c r="K12" s="46">
        <f>K13+K14</f>
        <v>0</v>
      </c>
      <c r="L12" s="46">
        <f>L13+L14</f>
        <v>7836.255</v>
      </c>
      <c r="M12" s="46">
        <f>M13+M14</f>
        <v>0</v>
      </c>
      <c r="N12" s="72" t="s">
        <v>464</v>
      </c>
    </row>
    <row r="13" spans="1:14" ht="135">
      <c r="A13" s="21" t="s">
        <v>228</v>
      </c>
      <c r="B13" s="16" t="s">
        <v>29</v>
      </c>
      <c r="C13" s="143"/>
      <c r="D13" s="15">
        <f t="shared" si="0"/>
        <v>6000</v>
      </c>
      <c r="E13" s="15">
        <v>0</v>
      </c>
      <c r="F13" s="15">
        <v>0</v>
      </c>
      <c r="G13" s="15">
        <v>6000</v>
      </c>
      <c r="H13" s="15">
        <v>0</v>
      </c>
      <c r="I13" s="46">
        <f>J13+K13+L13+M13</f>
        <v>6170.05</v>
      </c>
      <c r="J13" s="46">
        <v>0</v>
      </c>
      <c r="K13" s="46">
        <v>0</v>
      </c>
      <c r="L13" s="46">
        <v>6170.05</v>
      </c>
      <c r="M13" s="46">
        <v>0</v>
      </c>
      <c r="N13" s="72" t="s">
        <v>0</v>
      </c>
    </row>
    <row r="14" spans="1:14" ht="135">
      <c r="A14" s="21" t="s">
        <v>229</v>
      </c>
      <c r="B14" s="16" t="s">
        <v>230</v>
      </c>
      <c r="C14" s="143"/>
      <c r="D14" s="15">
        <f>E14+F14+G14+H14</f>
        <v>2000</v>
      </c>
      <c r="E14" s="15">
        <v>0</v>
      </c>
      <c r="F14" s="15">
        <v>0</v>
      </c>
      <c r="G14" s="15">
        <v>2000</v>
      </c>
      <c r="H14" s="15">
        <v>0</v>
      </c>
      <c r="I14" s="46">
        <f t="shared" si="1"/>
        <v>1666.205</v>
      </c>
      <c r="J14" s="46">
        <v>0</v>
      </c>
      <c r="K14" s="46">
        <v>0</v>
      </c>
      <c r="L14" s="46">
        <v>1666.205</v>
      </c>
      <c r="M14" s="46">
        <v>0</v>
      </c>
      <c r="N14" s="72" t="s">
        <v>463</v>
      </c>
    </row>
    <row r="15" spans="1:14" ht="120.75" customHeight="1">
      <c r="A15" s="21" t="s">
        <v>280</v>
      </c>
      <c r="B15" s="16" t="s">
        <v>22</v>
      </c>
      <c r="C15" s="2" t="s">
        <v>20</v>
      </c>
      <c r="D15" s="15">
        <f t="shared" si="0"/>
        <v>1318</v>
      </c>
      <c r="E15" s="15">
        <v>0</v>
      </c>
      <c r="F15" s="15">
        <v>0</v>
      </c>
      <c r="G15" s="15">
        <v>1318</v>
      </c>
      <c r="H15" s="15">
        <v>0</v>
      </c>
      <c r="I15" s="46">
        <f t="shared" si="1"/>
        <v>1308</v>
      </c>
      <c r="J15" s="46">
        <v>0</v>
      </c>
      <c r="K15" s="46">
        <v>0</v>
      </c>
      <c r="L15" s="46">
        <v>1308</v>
      </c>
      <c r="M15" s="46">
        <v>0</v>
      </c>
      <c r="N15" s="73" t="s">
        <v>464</v>
      </c>
    </row>
    <row r="16" spans="1:14" s="3" customFormat="1" ht="15" customHeight="1">
      <c r="A16" s="20">
        <v>2</v>
      </c>
      <c r="B16" s="20" t="s">
        <v>23</v>
      </c>
      <c r="C16" s="7"/>
      <c r="D16" s="18">
        <f aca="true" t="shared" si="2" ref="D16:M16">D17+D18</f>
        <v>2543.9</v>
      </c>
      <c r="E16" s="18">
        <f t="shared" si="2"/>
        <v>0</v>
      </c>
      <c r="F16" s="18">
        <f t="shared" si="2"/>
        <v>0</v>
      </c>
      <c r="G16" s="18">
        <f t="shared" si="2"/>
        <v>2543.9</v>
      </c>
      <c r="H16" s="18">
        <f t="shared" si="2"/>
        <v>0</v>
      </c>
      <c r="I16" s="51">
        <f t="shared" si="2"/>
        <v>2439.0280000000002</v>
      </c>
      <c r="J16" s="51">
        <f t="shared" si="2"/>
        <v>0</v>
      </c>
      <c r="K16" s="51">
        <f t="shared" si="2"/>
        <v>0</v>
      </c>
      <c r="L16" s="51">
        <f t="shared" si="2"/>
        <v>2439.0280000000002</v>
      </c>
      <c r="M16" s="51">
        <f t="shared" si="2"/>
        <v>0</v>
      </c>
      <c r="N16" s="74"/>
    </row>
    <row r="17" spans="1:14" ht="60">
      <c r="A17" s="21" t="s">
        <v>53</v>
      </c>
      <c r="B17" s="16" t="s">
        <v>24</v>
      </c>
      <c r="C17" s="136" t="s">
        <v>25</v>
      </c>
      <c r="D17" s="15">
        <f>E17+F17+G17+H17</f>
        <v>744</v>
      </c>
      <c r="E17" s="15">
        <v>0</v>
      </c>
      <c r="F17" s="15">
        <v>0</v>
      </c>
      <c r="G17" s="15">
        <v>744</v>
      </c>
      <c r="H17" s="15">
        <v>0</v>
      </c>
      <c r="I17" s="46">
        <f>J17+K17+L17+M17</f>
        <v>685.162</v>
      </c>
      <c r="J17" s="46">
        <v>0</v>
      </c>
      <c r="K17" s="46">
        <v>0</v>
      </c>
      <c r="L17" s="46">
        <f>495.362+90+99.8</f>
        <v>685.162</v>
      </c>
      <c r="M17" s="46">
        <v>0</v>
      </c>
      <c r="N17" s="75"/>
    </row>
    <row r="18" spans="1:14" ht="15">
      <c r="A18" s="21" t="s">
        <v>190</v>
      </c>
      <c r="B18" s="16" t="s">
        <v>191</v>
      </c>
      <c r="C18" s="136"/>
      <c r="D18" s="15">
        <f>E18+F18+G18+H18</f>
        <v>1799.9</v>
      </c>
      <c r="E18" s="15">
        <v>0</v>
      </c>
      <c r="F18" s="15">
        <v>0</v>
      </c>
      <c r="G18" s="15">
        <v>1799.9</v>
      </c>
      <c r="H18" s="15">
        <v>0</v>
      </c>
      <c r="I18" s="46">
        <f>J18+K18+L18+M18</f>
        <v>1753.866</v>
      </c>
      <c r="J18" s="46">
        <v>0</v>
      </c>
      <c r="K18" s="46">
        <v>0</v>
      </c>
      <c r="L18" s="46">
        <v>1753.866</v>
      </c>
      <c r="M18" s="46">
        <v>0</v>
      </c>
      <c r="N18" s="75"/>
    </row>
    <row r="19" spans="1:14" s="3" customFormat="1" ht="15" customHeight="1">
      <c r="A19" s="20">
        <v>3</v>
      </c>
      <c r="B19" s="20" t="s">
        <v>26</v>
      </c>
      <c r="C19" s="7"/>
      <c r="D19" s="18">
        <f>D20+D23+D27+D28+D29+D30+D31</f>
        <v>3366.6</v>
      </c>
      <c r="E19" s="18">
        <f>E20+E23+E27+E31</f>
        <v>0</v>
      </c>
      <c r="F19" s="18">
        <f>F20+F23+F27+F31</f>
        <v>1717.6</v>
      </c>
      <c r="G19" s="18">
        <f>G20+G23+G27+G28+G29+G30+G31</f>
        <v>1649</v>
      </c>
      <c r="H19" s="18">
        <f>H20+H23+H27+H31</f>
        <v>0</v>
      </c>
      <c r="I19" s="47">
        <f>J19+K19+L19+M19</f>
        <v>2244</v>
      </c>
      <c r="J19" s="52">
        <f>J20+J23+J27+J28+J29+J30+J31</f>
        <v>0</v>
      </c>
      <c r="K19" s="52">
        <f>K20+K23+K27+K28+K29+K30+K31</f>
        <v>595</v>
      </c>
      <c r="L19" s="52">
        <f>L20+L23+L27+L28+L29+L30+L31</f>
        <v>1649</v>
      </c>
      <c r="M19" s="52">
        <f>M20+M23+M27+M28+M29+M30+M31</f>
        <v>0</v>
      </c>
      <c r="N19" s="74"/>
    </row>
    <row r="20" spans="1:14" ht="90">
      <c r="A20" s="137" t="s">
        <v>54</v>
      </c>
      <c r="B20" s="16" t="s">
        <v>252</v>
      </c>
      <c r="C20" s="136" t="s">
        <v>27</v>
      </c>
      <c r="D20" s="15">
        <f>D22+D21</f>
        <v>546</v>
      </c>
      <c r="E20" s="15">
        <f>E21+E22</f>
        <v>0</v>
      </c>
      <c r="F20" s="15">
        <f>F21+F22</f>
        <v>0</v>
      </c>
      <c r="G20" s="15">
        <f>G21+G22</f>
        <v>546</v>
      </c>
      <c r="H20" s="15">
        <f>H21+H22</f>
        <v>0</v>
      </c>
      <c r="I20" s="53">
        <f>J20+K20+L20+M20</f>
        <v>546</v>
      </c>
      <c r="J20" s="53">
        <f>J21+J22</f>
        <v>0</v>
      </c>
      <c r="K20" s="53">
        <f>K21+K22</f>
        <v>0</v>
      </c>
      <c r="L20" s="53">
        <f>L21+L22</f>
        <v>546</v>
      </c>
      <c r="M20" s="53">
        <f>M21+M22</f>
        <v>0</v>
      </c>
      <c r="N20" s="75"/>
    </row>
    <row r="21" spans="1:14" ht="15">
      <c r="A21" s="137"/>
      <c r="B21" s="16" t="s">
        <v>253</v>
      </c>
      <c r="C21" s="136"/>
      <c r="D21" s="15">
        <f>G21</f>
        <v>298</v>
      </c>
      <c r="E21" s="15">
        <v>0</v>
      </c>
      <c r="F21" s="15">
        <v>0</v>
      </c>
      <c r="G21" s="15">
        <v>298</v>
      </c>
      <c r="H21" s="15">
        <v>0</v>
      </c>
      <c r="I21" s="53">
        <f aca="true" t="shared" si="3" ref="I21:I31">J21+K21+L21+M21</f>
        <v>298</v>
      </c>
      <c r="J21" s="53">
        <v>0</v>
      </c>
      <c r="K21" s="53">
        <v>0</v>
      </c>
      <c r="L21" s="53">
        <v>298</v>
      </c>
      <c r="M21" s="53">
        <v>0</v>
      </c>
      <c r="N21" s="75"/>
    </row>
    <row r="22" spans="1:14" ht="15">
      <c r="A22" s="137"/>
      <c r="B22" s="16" t="s">
        <v>254</v>
      </c>
      <c r="C22" s="136"/>
      <c r="D22" s="15">
        <f>G22</f>
        <v>248</v>
      </c>
      <c r="E22" s="15">
        <v>0</v>
      </c>
      <c r="F22" s="15">
        <v>0</v>
      </c>
      <c r="G22" s="15">
        <v>248</v>
      </c>
      <c r="H22" s="15">
        <v>0</v>
      </c>
      <c r="I22" s="53">
        <f t="shared" si="3"/>
        <v>248</v>
      </c>
      <c r="J22" s="53">
        <v>0</v>
      </c>
      <c r="K22" s="53">
        <v>0</v>
      </c>
      <c r="L22" s="53">
        <v>248</v>
      </c>
      <c r="M22" s="53">
        <v>0</v>
      </c>
      <c r="N22" s="75"/>
    </row>
    <row r="23" spans="1:14" ht="29.25" customHeight="1">
      <c r="A23" s="21" t="s">
        <v>55</v>
      </c>
      <c r="B23" s="16" t="s">
        <v>255</v>
      </c>
      <c r="C23" s="136"/>
      <c r="D23" s="15">
        <f>D24+D25+D26</f>
        <v>1972.6</v>
      </c>
      <c r="E23" s="15">
        <f>E24+E26</f>
        <v>0</v>
      </c>
      <c r="F23" s="15">
        <f>F24+F25+F26</f>
        <v>1717.6</v>
      </c>
      <c r="G23" s="15">
        <f>G24+G25+G26</f>
        <v>255</v>
      </c>
      <c r="H23" s="15">
        <f>H24+H26</f>
        <v>0</v>
      </c>
      <c r="I23" s="53">
        <f>+K23+L23+M23</f>
        <v>850</v>
      </c>
      <c r="J23" s="53">
        <f>J24+J25+J26</f>
        <v>0</v>
      </c>
      <c r="K23" s="53">
        <f>K24+K25+K26</f>
        <v>595</v>
      </c>
      <c r="L23" s="53">
        <f>L24+L25+L26</f>
        <v>255</v>
      </c>
      <c r="M23" s="53">
        <f>M24+M25+M26</f>
        <v>0</v>
      </c>
      <c r="N23" s="75"/>
    </row>
    <row r="24" spans="1:14" ht="20.25" customHeight="1">
      <c r="A24" s="21" t="s">
        <v>356</v>
      </c>
      <c r="B24" s="16" t="s">
        <v>256</v>
      </c>
      <c r="C24" s="136"/>
      <c r="D24" s="15">
        <f>F24+G24</f>
        <v>415</v>
      </c>
      <c r="E24" s="15">
        <v>0</v>
      </c>
      <c r="F24" s="15">
        <v>290.5</v>
      </c>
      <c r="G24" s="15">
        <v>124.5</v>
      </c>
      <c r="H24" s="15">
        <v>0</v>
      </c>
      <c r="I24" s="53">
        <f t="shared" si="3"/>
        <v>415</v>
      </c>
      <c r="J24" s="53">
        <v>0</v>
      </c>
      <c r="K24" s="53">
        <v>290.5</v>
      </c>
      <c r="L24" s="53">
        <v>124.5</v>
      </c>
      <c r="M24" s="53">
        <v>0</v>
      </c>
      <c r="N24" s="75"/>
    </row>
    <row r="25" spans="1:14" ht="20.25" customHeight="1">
      <c r="A25" s="21" t="s">
        <v>357</v>
      </c>
      <c r="B25" s="16" t="s">
        <v>345</v>
      </c>
      <c r="C25" s="136"/>
      <c r="D25" s="15">
        <f>F25+G25</f>
        <v>435</v>
      </c>
      <c r="E25" s="15">
        <v>0</v>
      </c>
      <c r="F25" s="15">
        <v>304.5</v>
      </c>
      <c r="G25" s="15">
        <v>130.5</v>
      </c>
      <c r="H25" s="15">
        <v>0</v>
      </c>
      <c r="I25" s="53">
        <f t="shared" si="3"/>
        <v>435</v>
      </c>
      <c r="J25" s="53">
        <v>0</v>
      </c>
      <c r="K25" s="53">
        <v>304.5</v>
      </c>
      <c r="L25" s="53">
        <v>130.5</v>
      </c>
      <c r="M25" s="53">
        <v>0</v>
      </c>
      <c r="N25" s="75"/>
    </row>
    <row r="26" spans="1:14" ht="60.75" customHeight="1">
      <c r="A26" s="21" t="s">
        <v>358</v>
      </c>
      <c r="B26" s="16" t="s">
        <v>257</v>
      </c>
      <c r="C26" s="136"/>
      <c r="D26" s="15">
        <f>F26+G26</f>
        <v>1122.6</v>
      </c>
      <c r="E26" s="15">
        <v>0</v>
      </c>
      <c r="F26" s="15">
        <v>1122.6</v>
      </c>
      <c r="G26" s="15">
        <v>0</v>
      </c>
      <c r="H26" s="15">
        <v>0</v>
      </c>
      <c r="I26" s="53">
        <f t="shared" si="3"/>
        <v>0</v>
      </c>
      <c r="J26" s="53">
        <v>0</v>
      </c>
      <c r="K26" s="53">
        <v>0</v>
      </c>
      <c r="L26" s="53">
        <v>0</v>
      </c>
      <c r="M26" s="53">
        <v>0</v>
      </c>
      <c r="N26" s="73" t="s">
        <v>8</v>
      </c>
    </row>
    <row r="27" spans="1:14" ht="60">
      <c r="A27" s="21" t="s">
        <v>56</v>
      </c>
      <c r="B27" s="16" t="s">
        <v>104</v>
      </c>
      <c r="C27" s="136"/>
      <c r="D27" s="15">
        <f>E27+F27+G27+H27</f>
        <v>590</v>
      </c>
      <c r="E27" s="15">
        <v>0</v>
      </c>
      <c r="F27" s="15">
        <v>0</v>
      </c>
      <c r="G27" s="15">
        <v>590</v>
      </c>
      <c r="H27" s="15">
        <v>0</v>
      </c>
      <c r="I27" s="53">
        <f t="shared" si="3"/>
        <v>590</v>
      </c>
      <c r="J27" s="53">
        <v>0</v>
      </c>
      <c r="K27" s="53">
        <v>0</v>
      </c>
      <c r="L27" s="53">
        <v>590</v>
      </c>
      <c r="M27" s="53">
        <v>0</v>
      </c>
      <c r="N27" s="75"/>
    </row>
    <row r="28" spans="1:14" ht="75">
      <c r="A28" s="21" t="s">
        <v>57</v>
      </c>
      <c r="B28" s="16" t="s">
        <v>346</v>
      </c>
      <c r="C28" s="136"/>
      <c r="D28" s="15">
        <f>G28</f>
        <v>145</v>
      </c>
      <c r="E28" s="15">
        <v>0</v>
      </c>
      <c r="F28" s="15">
        <v>0</v>
      </c>
      <c r="G28" s="15">
        <v>145</v>
      </c>
      <c r="H28" s="15">
        <v>0</v>
      </c>
      <c r="I28" s="53">
        <f t="shared" si="3"/>
        <v>145</v>
      </c>
      <c r="J28" s="53">
        <v>0</v>
      </c>
      <c r="K28" s="53">
        <v>0</v>
      </c>
      <c r="L28" s="53">
        <v>145</v>
      </c>
      <c r="M28" s="53">
        <v>0</v>
      </c>
      <c r="N28" s="75"/>
    </row>
    <row r="29" spans="1:14" ht="45">
      <c r="A29" s="21" t="s">
        <v>349</v>
      </c>
      <c r="B29" s="16" t="s">
        <v>347</v>
      </c>
      <c r="C29" s="136"/>
      <c r="D29" s="15">
        <f>G29</f>
        <v>32</v>
      </c>
      <c r="E29" s="15">
        <v>0</v>
      </c>
      <c r="F29" s="15">
        <v>0</v>
      </c>
      <c r="G29" s="15">
        <v>32</v>
      </c>
      <c r="H29" s="15">
        <v>0</v>
      </c>
      <c r="I29" s="53">
        <f t="shared" si="3"/>
        <v>32</v>
      </c>
      <c r="J29" s="53">
        <v>0</v>
      </c>
      <c r="K29" s="53">
        <v>0</v>
      </c>
      <c r="L29" s="53">
        <v>32</v>
      </c>
      <c r="M29" s="53">
        <v>0</v>
      </c>
      <c r="N29" s="75"/>
    </row>
    <row r="30" spans="1:14" ht="33" customHeight="1">
      <c r="A30" s="21" t="s">
        <v>350</v>
      </c>
      <c r="B30" s="16" t="s">
        <v>348</v>
      </c>
      <c r="C30" s="136"/>
      <c r="D30" s="15">
        <f>G30</f>
        <v>45</v>
      </c>
      <c r="E30" s="15">
        <v>0</v>
      </c>
      <c r="F30" s="15">
        <v>0</v>
      </c>
      <c r="G30" s="15">
        <v>45</v>
      </c>
      <c r="H30" s="15">
        <v>0</v>
      </c>
      <c r="I30" s="53">
        <f t="shared" si="3"/>
        <v>45</v>
      </c>
      <c r="J30" s="53">
        <v>0</v>
      </c>
      <c r="K30" s="53">
        <v>0</v>
      </c>
      <c r="L30" s="53">
        <v>45</v>
      </c>
      <c r="M30" s="53">
        <v>0</v>
      </c>
      <c r="N30" s="75"/>
    </row>
    <row r="31" spans="1:14" ht="90">
      <c r="A31" s="21" t="s">
        <v>351</v>
      </c>
      <c r="B31" s="16" t="s">
        <v>258</v>
      </c>
      <c r="C31" s="136"/>
      <c r="D31" s="15">
        <f>E31+F31+G31+H31</f>
        <v>36</v>
      </c>
      <c r="E31" s="15">
        <v>0</v>
      </c>
      <c r="F31" s="15">
        <v>0</v>
      </c>
      <c r="G31" s="15">
        <v>36</v>
      </c>
      <c r="H31" s="15">
        <v>0</v>
      </c>
      <c r="I31" s="53">
        <f t="shared" si="3"/>
        <v>36</v>
      </c>
      <c r="J31" s="53">
        <v>0</v>
      </c>
      <c r="K31" s="53">
        <v>0</v>
      </c>
      <c r="L31" s="53">
        <v>36</v>
      </c>
      <c r="M31" s="53">
        <v>0</v>
      </c>
      <c r="N31" s="75"/>
    </row>
    <row r="32" spans="1:14" s="3" customFormat="1" ht="15" customHeight="1">
      <c r="A32" s="25">
        <v>4</v>
      </c>
      <c r="B32" s="20" t="s">
        <v>58</v>
      </c>
      <c r="C32" s="7"/>
      <c r="D32" s="18">
        <f>D33+D47</f>
        <v>74534.02100000001</v>
      </c>
      <c r="E32" s="18">
        <f>E33+E47</f>
        <v>0</v>
      </c>
      <c r="F32" s="18">
        <f>F33+F47</f>
        <v>16040</v>
      </c>
      <c r="G32" s="18">
        <f>G33+G47</f>
        <v>57494.021</v>
      </c>
      <c r="H32" s="18">
        <f>H33+H47</f>
        <v>1000</v>
      </c>
      <c r="I32" s="51">
        <f>J32+K32+L32+M32</f>
        <v>84661.93702</v>
      </c>
      <c r="J32" s="51">
        <f>J33+J47</f>
        <v>0</v>
      </c>
      <c r="K32" s="51">
        <f>K33+K47</f>
        <v>33587.93428</v>
      </c>
      <c r="L32" s="51">
        <f>L33+L47</f>
        <v>51074.002739999996</v>
      </c>
      <c r="M32" s="51">
        <f>M33+M47</f>
        <v>0</v>
      </c>
      <c r="N32" s="76"/>
    </row>
    <row r="33" spans="1:14" s="9" customFormat="1" ht="60">
      <c r="A33" s="23" t="s">
        <v>59</v>
      </c>
      <c r="B33" s="14" t="s">
        <v>286</v>
      </c>
      <c r="C33" s="141" t="s">
        <v>133</v>
      </c>
      <c r="D33" s="19">
        <f>D34+D44+D45+D46</f>
        <v>48890.021</v>
      </c>
      <c r="E33" s="19">
        <f>E34+E44+E45+E46</f>
        <v>0</v>
      </c>
      <c r="F33" s="19">
        <f>F34+F44+F45+F46</f>
        <v>16040</v>
      </c>
      <c r="G33" s="19">
        <f>G34+G44+G45+G46</f>
        <v>32850.021</v>
      </c>
      <c r="H33" s="19">
        <f>H34+H44+H45+H46</f>
        <v>0</v>
      </c>
      <c r="I33" s="54">
        <f>J33+K33+L33+M33</f>
        <v>59160.35602000001</v>
      </c>
      <c r="J33" s="54">
        <f>J34+J44+J45+J46</f>
        <v>0</v>
      </c>
      <c r="K33" s="54">
        <f>K34+K44+K45+K46</f>
        <v>33587.93428</v>
      </c>
      <c r="L33" s="54">
        <f>L34+L44+L45+L46</f>
        <v>25572.42174</v>
      </c>
      <c r="M33" s="54">
        <f>M34+M44+M45+M46</f>
        <v>0</v>
      </c>
      <c r="N33" s="77"/>
    </row>
    <row r="34" spans="1:14" ht="75">
      <c r="A34" s="137" t="s">
        <v>287</v>
      </c>
      <c r="B34" s="16" t="s">
        <v>218</v>
      </c>
      <c r="C34" s="134"/>
      <c r="D34" s="15">
        <f>D35+D36+D38+D39+D40+D43</f>
        <v>42540.021</v>
      </c>
      <c r="E34" s="15">
        <f>E35+E36+E38+E39+E43</f>
        <v>0</v>
      </c>
      <c r="F34" s="15">
        <f>F35+F36+F38+F39+F43</f>
        <v>16040</v>
      </c>
      <c r="G34" s="15">
        <f>G35+G36+G38+G39+G43+G40</f>
        <v>26500.021</v>
      </c>
      <c r="H34" s="15">
        <f>H35+H36+H38+H39+H43</f>
        <v>0</v>
      </c>
      <c r="I34" s="54">
        <f aca="true" t="shared" si="4" ref="I34:I54">J34+K34+L34+M34</f>
        <v>53934.02002</v>
      </c>
      <c r="J34" s="46">
        <f>J35+J36+J38+J39+J40+J43+J37</f>
        <v>0</v>
      </c>
      <c r="K34" s="46">
        <f>K35+K36+K38+K39+K40+K43+K37</f>
        <v>33587.93428</v>
      </c>
      <c r="L34" s="46">
        <f>L35+L36+L38+L39+L40+L43+L37</f>
        <v>20346.085740000002</v>
      </c>
      <c r="M34" s="46">
        <f>M35+M36+M38+M39+M40+M43+M37</f>
        <v>0</v>
      </c>
      <c r="N34" s="78"/>
    </row>
    <row r="35" spans="1:14" ht="30">
      <c r="A35" s="137"/>
      <c r="B35" s="14" t="s">
        <v>220</v>
      </c>
      <c r="C35" s="134"/>
      <c r="D35" s="15">
        <f aca="true" t="shared" si="5" ref="D35:D46">E35+F35+G35+H35</f>
        <v>3956.622</v>
      </c>
      <c r="E35" s="15">
        <v>0</v>
      </c>
      <c r="F35" s="15">
        <v>0</v>
      </c>
      <c r="G35" s="15">
        <v>3956.622</v>
      </c>
      <c r="H35" s="15">
        <v>0</v>
      </c>
      <c r="I35" s="54">
        <f t="shared" si="4"/>
        <v>3956.62261</v>
      </c>
      <c r="J35" s="46">
        <v>0</v>
      </c>
      <c r="K35" s="46">
        <v>0</v>
      </c>
      <c r="L35" s="54">
        <v>3956.62261</v>
      </c>
      <c r="M35" s="46">
        <v>0</v>
      </c>
      <c r="N35" s="78"/>
    </row>
    <row r="36" spans="1:14" ht="135">
      <c r="A36" s="137"/>
      <c r="B36" s="14" t="s">
        <v>221</v>
      </c>
      <c r="C36" s="134"/>
      <c r="D36" s="15">
        <f t="shared" si="5"/>
        <v>4145.666</v>
      </c>
      <c r="E36" s="15">
        <v>0</v>
      </c>
      <c r="F36" s="15">
        <v>0</v>
      </c>
      <c r="G36" s="15">
        <v>4145.666</v>
      </c>
      <c r="H36" s="15">
        <v>0</v>
      </c>
      <c r="I36" s="54">
        <f t="shared" si="4"/>
        <v>0</v>
      </c>
      <c r="J36" s="46">
        <v>0</v>
      </c>
      <c r="K36" s="46">
        <v>0</v>
      </c>
      <c r="L36" s="54">
        <v>0</v>
      </c>
      <c r="M36" s="46">
        <v>0</v>
      </c>
      <c r="N36" s="73" t="s">
        <v>9</v>
      </c>
    </row>
    <row r="37" spans="1:14" ht="75">
      <c r="A37" s="137"/>
      <c r="B37" s="14" t="s">
        <v>472</v>
      </c>
      <c r="C37" s="134"/>
      <c r="D37" s="15">
        <f t="shared" si="5"/>
        <v>0</v>
      </c>
      <c r="E37" s="15">
        <v>0</v>
      </c>
      <c r="F37" s="15">
        <v>0</v>
      </c>
      <c r="G37" s="15">
        <v>0</v>
      </c>
      <c r="H37" s="15">
        <v>0</v>
      </c>
      <c r="I37" s="54">
        <f t="shared" si="4"/>
        <v>20001.06</v>
      </c>
      <c r="J37" s="46">
        <v>0</v>
      </c>
      <c r="K37" s="46">
        <v>19001</v>
      </c>
      <c r="L37" s="54">
        <v>1000.06</v>
      </c>
      <c r="M37" s="46">
        <v>0</v>
      </c>
      <c r="N37" s="73" t="s">
        <v>473</v>
      </c>
    </row>
    <row r="38" spans="1:14" ht="90">
      <c r="A38" s="137"/>
      <c r="B38" s="14" t="s">
        <v>222</v>
      </c>
      <c r="C38" s="134"/>
      <c r="D38" s="15">
        <f t="shared" si="5"/>
        <v>5660</v>
      </c>
      <c r="E38" s="15">
        <v>0</v>
      </c>
      <c r="F38" s="15">
        <v>0</v>
      </c>
      <c r="G38" s="15">
        <v>5660</v>
      </c>
      <c r="H38" s="15">
        <v>0</v>
      </c>
      <c r="I38" s="54">
        <f t="shared" si="4"/>
        <v>5550.66</v>
      </c>
      <c r="J38" s="46">
        <v>0</v>
      </c>
      <c r="K38" s="46">
        <v>0</v>
      </c>
      <c r="L38" s="54">
        <v>5550.66</v>
      </c>
      <c r="M38" s="46">
        <v>0</v>
      </c>
      <c r="N38" s="73" t="s">
        <v>474</v>
      </c>
    </row>
    <row r="39" spans="1:14" ht="90">
      <c r="A39" s="137"/>
      <c r="B39" s="32" t="s">
        <v>223</v>
      </c>
      <c r="C39" s="134"/>
      <c r="D39" s="15">
        <f t="shared" si="5"/>
        <v>9043.653</v>
      </c>
      <c r="E39" s="15">
        <v>0</v>
      </c>
      <c r="F39" s="15">
        <v>0</v>
      </c>
      <c r="G39" s="15">
        <v>9043.653</v>
      </c>
      <c r="H39" s="15">
        <v>0</v>
      </c>
      <c r="I39" s="54">
        <f t="shared" si="4"/>
        <v>8800.42774</v>
      </c>
      <c r="J39" s="46">
        <v>0</v>
      </c>
      <c r="K39" s="46">
        <v>0</v>
      </c>
      <c r="L39" s="54">
        <v>8800.42774</v>
      </c>
      <c r="M39" s="46">
        <v>0</v>
      </c>
      <c r="N39" s="73" t="s">
        <v>474</v>
      </c>
    </row>
    <row r="40" spans="1:14" ht="225" customHeight="1">
      <c r="A40" s="137"/>
      <c r="B40" s="16" t="s">
        <v>217</v>
      </c>
      <c r="C40" s="134"/>
      <c r="D40" s="15">
        <f t="shared" si="5"/>
        <v>2820.59</v>
      </c>
      <c r="E40" s="15">
        <v>0</v>
      </c>
      <c r="F40" s="15">
        <v>0</v>
      </c>
      <c r="G40" s="19">
        <v>2820.59</v>
      </c>
      <c r="H40" s="15">
        <v>0</v>
      </c>
      <c r="I40" s="54">
        <f t="shared" si="4"/>
        <v>0</v>
      </c>
      <c r="J40" s="46">
        <v>0</v>
      </c>
      <c r="K40" s="46">
        <v>0</v>
      </c>
      <c r="L40" s="54">
        <v>0</v>
      </c>
      <c r="M40" s="46">
        <v>0</v>
      </c>
      <c r="N40" s="185" t="s">
        <v>478</v>
      </c>
    </row>
    <row r="41" spans="1:14" ht="35.25" customHeight="1">
      <c r="A41" s="137"/>
      <c r="B41" s="70" t="s">
        <v>477</v>
      </c>
      <c r="C41" s="134"/>
      <c r="D41" s="15">
        <f t="shared" si="5"/>
        <v>0</v>
      </c>
      <c r="E41" s="15">
        <v>0</v>
      </c>
      <c r="F41" s="15">
        <v>0</v>
      </c>
      <c r="G41" s="19">
        <v>0</v>
      </c>
      <c r="H41" s="15">
        <v>0</v>
      </c>
      <c r="I41" s="54">
        <f t="shared" si="4"/>
        <v>1314.141</v>
      </c>
      <c r="J41" s="46">
        <v>0</v>
      </c>
      <c r="K41" s="46">
        <v>0</v>
      </c>
      <c r="L41" s="54">
        <v>1314.141</v>
      </c>
      <c r="M41" s="46">
        <v>0</v>
      </c>
      <c r="N41" s="186"/>
    </row>
    <row r="42" spans="1:14" ht="114.75" customHeight="1">
      <c r="A42" s="137"/>
      <c r="B42" s="70" t="s">
        <v>479</v>
      </c>
      <c r="C42" s="134"/>
      <c r="D42" s="15">
        <f t="shared" si="5"/>
        <v>0</v>
      </c>
      <c r="E42" s="15">
        <v>0</v>
      </c>
      <c r="F42" s="15">
        <v>0</v>
      </c>
      <c r="G42" s="19">
        <v>0</v>
      </c>
      <c r="H42" s="15">
        <v>0</v>
      </c>
      <c r="I42" s="54">
        <f t="shared" si="4"/>
        <v>92.721</v>
      </c>
      <c r="J42" s="46">
        <v>0</v>
      </c>
      <c r="K42" s="46">
        <v>0</v>
      </c>
      <c r="L42" s="54">
        <v>92.721</v>
      </c>
      <c r="M42" s="46">
        <v>0</v>
      </c>
      <c r="N42" s="73" t="s">
        <v>480</v>
      </c>
    </row>
    <row r="43" spans="1:14" ht="180">
      <c r="A43" s="137"/>
      <c r="B43" s="14" t="s">
        <v>219</v>
      </c>
      <c r="C43" s="134"/>
      <c r="D43" s="15">
        <f t="shared" si="5"/>
        <v>16913.49</v>
      </c>
      <c r="E43" s="15">
        <v>0</v>
      </c>
      <c r="F43" s="15">
        <v>16040</v>
      </c>
      <c r="G43" s="15">
        <v>873.49</v>
      </c>
      <c r="H43" s="15">
        <v>0</v>
      </c>
      <c r="I43" s="54">
        <f t="shared" si="4"/>
        <v>15625.24967</v>
      </c>
      <c r="J43" s="46">
        <v>0</v>
      </c>
      <c r="K43" s="54">
        <v>14586.93428</v>
      </c>
      <c r="L43" s="54">
        <v>1038.31539</v>
      </c>
      <c r="M43" s="46">
        <v>0</v>
      </c>
      <c r="N43" s="73" t="s">
        <v>475</v>
      </c>
    </row>
    <row r="44" spans="1:14" ht="150">
      <c r="A44" s="21" t="s">
        <v>288</v>
      </c>
      <c r="B44" s="16" t="s">
        <v>37</v>
      </c>
      <c r="C44" s="134"/>
      <c r="D44" s="19">
        <f t="shared" si="5"/>
        <v>6000</v>
      </c>
      <c r="E44" s="15">
        <v>0</v>
      </c>
      <c r="F44" s="15">
        <v>0</v>
      </c>
      <c r="G44" s="15">
        <v>6000</v>
      </c>
      <c r="H44" s="15">
        <v>0</v>
      </c>
      <c r="I44" s="54">
        <f t="shared" si="4"/>
        <v>4887.911</v>
      </c>
      <c r="J44" s="46">
        <v>0</v>
      </c>
      <c r="K44" s="46">
        <v>0</v>
      </c>
      <c r="L44" s="46">
        <v>4887.911</v>
      </c>
      <c r="M44" s="46">
        <v>0</v>
      </c>
      <c r="N44" s="73" t="s">
        <v>476</v>
      </c>
    </row>
    <row r="45" spans="1:14" ht="45">
      <c r="A45" s="21" t="s">
        <v>60</v>
      </c>
      <c r="B45" s="16" t="s">
        <v>105</v>
      </c>
      <c r="C45" s="134"/>
      <c r="D45" s="15">
        <f t="shared" si="5"/>
        <v>200</v>
      </c>
      <c r="E45" s="15">
        <v>0</v>
      </c>
      <c r="F45" s="15">
        <v>0</v>
      </c>
      <c r="G45" s="15">
        <v>200</v>
      </c>
      <c r="H45" s="15">
        <v>0</v>
      </c>
      <c r="I45" s="54">
        <f t="shared" si="4"/>
        <v>188.425</v>
      </c>
      <c r="J45" s="46">
        <v>0</v>
      </c>
      <c r="K45" s="46">
        <v>0</v>
      </c>
      <c r="L45" s="46">
        <v>188.425</v>
      </c>
      <c r="M45" s="46">
        <v>0</v>
      </c>
      <c r="N45" s="78"/>
    </row>
    <row r="46" spans="1:14" ht="30.75" customHeight="1">
      <c r="A46" s="21" t="s">
        <v>61</v>
      </c>
      <c r="B46" s="16" t="s">
        <v>216</v>
      </c>
      <c r="C46" s="135"/>
      <c r="D46" s="15">
        <f t="shared" si="5"/>
        <v>150</v>
      </c>
      <c r="E46" s="15">
        <v>0</v>
      </c>
      <c r="F46" s="15">
        <v>0</v>
      </c>
      <c r="G46" s="15">
        <v>150</v>
      </c>
      <c r="H46" s="15">
        <v>0</v>
      </c>
      <c r="I46" s="54">
        <f t="shared" si="4"/>
        <v>150</v>
      </c>
      <c r="J46" s="46">
        <v>0</v>
      </c>
      <c r="K46" s="46">
        <v>0</v>
      </c>
      <c r="L46" s="46">
        <v>150</v>
      </c>
      <c r="M46" s="46">
        <v>0</v>
      </c>
      <c r="N46" s="78"/>
    </row>
    <row r="47" spans="1:14" s="6" customFormat="1" ht="60">
      <c r="A47" s="23" t="s">
        <v>290</v>
      </c>
      <c r="B47" s="14" t="s">
        <v>38</v>
      </c>
      <c r="C47" s="126" t="s">
        <v>136</v>
      </c>
      <c r="D47" s="19">
        <f>D48+D49+D50+D51+D52+D53</f>
        <v>25644</v>
      </c>
      <c r="E47" s="19">
        <f>E48+E49+E50+E51+E52+E53</f>
        <v>0</v>
      </c>
      <c r="F47" s="19">
        <f>F48+F49+F50+F51+F52+F53</f>
        <v>0</v>
      </c>
      <c r="G47" s="19">
        <f>G48+G49+G50+G51+G52+G53</f>
        <v>24644</v>
      </c>
      <c r="H47" s="19">
        <f>H48+H49+H50+H51+H52+H53</f>
        <v>1000</v>
      </c>
      <c r="I47" s="55">
        <f>I48+I49+I50+I51+I52+I53+I54</f>
        <v>25501.581</v>
      </c>
      <c r="J47" s="55">
        <f>J48+J49+J50+J51+J52+J53+J54</f>
        <v>0</v>
      </c>
      <c r="K47" s="55">
        <f>K48+K49+K50+K51+K52+K53+K54</f>
        <v>0</v>
      </c>
      <c r="L47" s="55">
        <f>L48+L49+L50+L51+L52+L53+L54</f>
        <v>25501.581</v>
      </c>
      <c r="M47" s="55">
        <f>M48+M49+M50+M51+M52+M53+M54</f>
        <v>0</v>
      </c>
      <c r="N47" s="79"/>
    </row>
    <row r="48" spans="1:14" ht="75">
      <c r="A48" s="21" t="s">
        <v>292</v>
      </c>
      <c r="B48" s="16" t="s">
        <v>291</v>
      </c>
      <c r="C48" s="132"/>
      <c r="D48" s="15">
        <f aca="true" t="shared" si="6" ref="D48:D54">E48+F48+G48+H48</f>
        <v>1372</v>
      </c>
      <c r="E48" s="15">
        <v>0</v>
      </c>
      <c r="F48" s="15">
        <v>0</v>
      </c>
      <c r="G48" s="15">
        <v>1372</v>
      </c>
      <c r="H48" s="15">
        <v>0</v>
      </c>
      <c r="I48" s="54">
        <f t="shared" si="4"/>
        <v>1361.735</v>
      </c>
      <c r="J48" s="46">
        <v>0</v>
      </c>
      <c r="K48" s="46">
        <v>0</v>
      </c>
      <c r="L48" s="46">
        <v>1361.735</v>
      </c>
      <c r="M48" s="46">
        <v>0</v>
      </c>
      <c r="N48" s="78"/>
    </row>
    <row r="49" spans="1:14" ht="90">
      <c r="A49" s="21" t="s">
        <v>293</v>
      </c>
      <c r="B49" s="16" t="s">
        <v>134</v>
      </c>
      <c r="C49" s="133"/>
      <c r="D49" s="15">
        <f t="shared" si="6"/>
        <v>2300</v>
      </c>
      <c r="E49" s="15">
        <v>0</v>
      </c>
      <c r="F49" s="15">
        <v>0</v>
      </c>
      <c r="G49" s="15">
        <v>2300</v>
      </c>
      <c r="H49" s="15">
        <v>0</v>
      </c>
      <c r="I49" s="54">
        <f t="shared" si="4"/>
        <v>2535.377</v>
      </c>
      <c r="J49" s="46">
        <v>0</v>
      </c>
      <c r="K49" s="46">
        <v>0</v>
      </c>
      <c r="L49" s="46">
        <v>2535.377</v>
      </c>
      <c r="M49" s="46">
        <v>0</v>
      </c>
      <c r="N49" s="78"/>
    </row>
    <row r="50" spans="1:14" ht="120">
      <c r="A50" s="21" t="s">
        <v>296</v>
      </c>
      <c r="B50" s="16" t="s">
        <v>294</v>
      </c>
      <c r="C50" s="136" t="s">
        <v>137</v>
      </c>
      <c r="D50" s="15">
        <f t="shared" si="6"/>
        <v>10150</v>
      </c>
      <c r="E50" s="15">
        <v>0</v>
      </c>
      <c r="F50" s="15">
        <v>0</v>
      </c>
      <c r="G50" s="15">
        <v>10150</v>
      </c>
      <c r="H50" s="15">
        <v>0</v>
      </c>
      <c r="I50" s="55">
        <f t="shared" si="4"/>
        <v>10254.974</v>
      </c>
      <c r="J50" s="55">
        <v>0</v>
      </c>
      <c r="K50" s="55">
        <v>0</v>
      </c>
      <c r="L50" s="55">
        <v>10254.974</v>
      </c>
      <c r="M50" s="55">
        <v>0</v>
      </c>
      <c r="N50" s="81" t="s">
        <v>4</v>
      </c>
    </row>
    <row r="51" spans="1:14" ht="135">
      <c r="A51" s="21" t="s">
        <v>297</v>
      </c>
      <c r="B51" s="16" t="s">
        <v>295</v>
      </c>
      <c r="C51" s="136"/>
      <c r="D51" s="15">
        <f t="shared" si="6"/>
        <v>10755</v>
      </c>
      <c r="E51" s="15">
        <v>0</v>
      </c>
      <c r="F51" s="15">
        <v>0</v>
      </c>
      <c r="G51" s="15">
        <v>10755</v>
      </c>
      <c r="H51" s="15">
        <v>0</v>
      </c>
      <c r="I51" s="55">
        <f t="shared" si="4"/>
        <v>11250.895</v>
      </c>
      <c r="J51" s="55">
        <v>0</v>
      </c>
      <c r="K51" s="55">
        <v>0</v>
      </c>
      <c r="L51" s="55">
        <v>11250.895</v>
      </c>
      <c r="M51" s="55">
        <v>0</v>
      </c>
      <c r="N51" s="81" t="s">
        <v>5</v>
      </c>
    </row>
    <row r="52" spans="1:14" ht="60">
      <c r="A52" s="21" t="s">
        <v>298</v>
      </c>
      <c r="B52" s="16" t="s">
        <v>135</v>
      </c>
      <c r="C52" s="126" t="s">
        <v>31</v>
      </c>
      <c r="D52" s="15">
        <f t="shared" si="6"/>
        <v>1000</v>
      </c>
      <c r="E52" s="15">
        <v>0</v>
      </c>
      <c r="F52" s="15">
        <v>0</v>
      </c>
      <c r="G52" s="15">
        <v>0</v>
      </c>
      <c r="H52" s="15">
        <v>1000</v>
      </c>
      <c r="I52" s="54">
        <f t="shared" si="4"/>
        <v>52</v>
      </c>
      <c r="J52" s="46">
        <v>0</v>
      </c>
      <c r="K52" s="46">
        <v>0</v>
      </c>
      <c r="L52" s="46">
        <v>52</v>
      </c>
      <c r="M52" s="46">
        <v>0</v>
      </c>
      <c r="N52" s="78"/>
    </row>
    <row r="53" spans="1:14" ht="90">
      <c r="A53" s="21" t="s">
        <v>107</v>
      </c>
      <c r="B53" s="16" t="s">
        <v>106</v>
      </c>
      <c r="C53" s="135"/>
      <c r="D53" s="15">
        <f t="shared" si="6"/>
        <v>67</v>
      </c>
      <c r="E53" s="15">
        <v>0</v>
      </c>
      <c r="F53" s="15">
        <v>0</v>
      </c>
      <c r="G53" s="15">
        <v>67</v>
      </c>
      <c r="H53" s="15">
        <v>0</v>
      </c>
      <c r="I53" s="54">
        <f t="shared" si="4"/>
        <v>15</v>
      </c>
      <c r="J53" s="46">
        <v>0</v>
      </c>
      <c r="K53" s="46">
        <v>0</v>
      </c>
      <c r="L53" s="46">
        <v>15</v>
      </c>
      <c r="M53" s="46">
        <v>0</v>
      </c>
      <c r="N53" s="78"/>
    </row>
    <row r="54" spans="1:14" ht="60">
      <c r="A54" s="21" t="s">
        <v>360</v>
      </c>
      <c r="B54" s="16" t="s">
        <v>361</v>
      </c>
      <c r="C54" s="41"/>
      <c r="D54" s="15">
        <f t="shared" si="6"/>
        <v>0</v>
      </c>
      <c r="E54" s="15">
        <v>0</v>
      </c>
      <c r="F54" s="15">
        <v>0</v>
      </c>
      <c r="G54" s="15">
        <v>0</v>
      </c>
      <c r="H54" s="15">
        <v>0</v>
      </c>
      <c r="I54" s="54">
        <f t="shared" si="4"/>
        <v>31.6</v>
      </c>
      <c r="J54" s="46">
        <v>0</v>
      </c>
      <c r="K54" s="46">
        <v>0</v>
      </c>
      <c r="L54" s="46">
        <v>31.6</v>
      </c>
      <c r="M54" s="46">
        <v>0</v>
      </c>
      <c r="N54" s="75" t="s">
        <v>362</v>
      </c>
    </row>
    <row r="55" spans="1:14" s="3" customFormat="1" ht="15">
      <c r="A55" s="25">
        <v>5</v>
      </c>
      <c r="B55" s="20" t="s">
        <v>28</v>
      </c>
      <c r="C55" s="7"/>
      <c r="D55" s="18">
        <f>D56+D66+D76</f>
        <v>23748</v>
      </c>
      <c r="E55" s="18">
        <f>E56+E66+E76</f>
        <v>0</v>
      </c>
      <c r="F55" s="18">
        <f>F56+F66+F76</f>
        <v>11713</v>
      </c>
      <c r="G55" s="18">
        <f>G56+G66+G76</f>
        <v>11235</v>
      </c>
      <c r="H55" s="18">
        <f>H56+H66+H76</f>
        <v>800</v>
      </c>
      <c r="I55" s="52">
        <f aca="true" t="shared" si="7" ref="I55:I80">J55+K55+L55+M55</f>
        <v>35147.28268</v>
      </c>
      <c r="J55" s="52">
        <f>J56+J66+J76</f>
        <v>0</v>
      </c>
      <c r="K55" s="52">
        <f>K56+K66+K76</f>
        <v>24538.279</v>
      </c>
      <c r="L55" s="52">
        <f>L56+L66+L76</f>
        <v>10609.00368</v>
      </c>
      <c r="M55" s="52">
        <f>M56+M66+M76</f>
        <v>0</v>
      </c>
      <c r="N55" s="76"/>
    </row>
    <row r="56" spans="1:14" s="6" customFormat="1" ht="45">
      <c r="A56" s="23" t="s">
        <v>62</v>
      </c>
      <c r="B56" s="16" t="s">
        <v>300</v>
      </c>
      <c r="C56" s="126" t="s">
        <v>136</v>
      </c>
      <c r="D56" s="19">
        <f>D57+D58+D60+D62+D64</f>
        <v>17013</v>
      </c>
      <c r="E56" s="19">
        <f>E57+E58+E60+E62+E64</f>
        <v>0</v>
      </c>
      <c r="F56" s="19">
        <f>F57+F58+F60+F62+F64</f>
        <v>11713</v>
      </c>
      <c r="G56" s="19">
        <f>G57+G58+G60+G62+G64</f>
        <v>5300</v>
      </c>
      <c r="H56" s="19">
        <f>H57+H58+H60+H62+H64</f>
        <v>0</v>
      </c>
      <c r="I56" s="55">
        <f t="shared" si="7"/>
        <v>28709.887000000002</v>
      </c>
      <c r="J56" s="55">
        <f>J57+J58+J60+J62+J64+J65</f>
        <v>0</v>
      </c>
      <c r="K56" s="55">
        <f>K57+K58+K60+K62+K64+K65</f>
        <v>23514.874</v>
      </c>
      <c r="L56" s="55">
        <f>L57+L58+L60+L62+L64+L65</f>
        <v>5195.013000000001</v>
      </c>
      <c r="M56" s="55">
        <f>M57+M58+M60+M62+M64+M65</f>
        <v>0</v>
      </c>
      <c r="N56" s="80"/>
    </row>
    <row r="57" spans="1:14" s="6" customFormat="1" ht="120">
      <c r="A57" s="23" t="s">
        <v>301</v>
      </c>
      <c r="B57" s="16" t="s">
        <v>39</v>
      </c>
      <c r="C57" s="132"/>
      <c r="D57" s="19">
        <f>E57+F57+G57+H57</f>
        <v>11713</v>
      </c>
      <c r="E57" s="15">
        <v>0</v>
      </c>
      <c r="F57" s="15">
        <v>11713</v>
      </c>
      <c r="G57" s="15">
        <v>0</v>
      </c>
      <c r="H57" s="15">
        <v>0</v>
      </c>
      <c r="I57" s="55">
        <f t="shared" si="7"/>
        <v>15464.074</v>
      </c>
      <c r="J57" s="55">
        <v>0</v>
      </c>
      <c r="K57" s="55">
        <v>15464.074</v>
      </c>
      <c r="L57" s="55">
        <v>0</v>
      </c>
      <c r="M57" s="55">
        <v>0</v>
      </c>
      <c r="N57" s="81" t="s">
        <v>456</v>
      </c>
    </row>
    <row r="58" spans="1:14" ht="30">
      <c r="A58" s="129" t="s">
        <v>299</v>
      </c>
      <c r="B58" s="16" t="s">
        <v>192</v>
      </c>
      <c r="C58" s="132"/>
      <c r="D58" s="15">
        <f>E58+F58+G58+H58</f>
        <v>2600</v>
      </c>
      <c r="E58" s="15">
        <v>0</v>
      </c>
      <c r="F58" s="15">
        <v>0</v>
      </c>
      <c r="G58" s="15">
        <f>G59</f>
        <v>2600</v>
      </c>
      <c r="H58" s="15">
        <v>0</v>
      </c>
      <c r="I58" s="46">
        <f t="shared" si="7"/>
        <v>2243.981</v>
      </c>
      <c r="J58" s="46">
        <f>J59</f>
        <v>0</v>
      </c>
      <c r="K58" s="46">
        <f>K59</f>
        <v>0</v>
      </c>
      <c r="L58" s="46">
        <f>L59</f>
        <v>2243.981</v>
      </c>
      <c r="M58" s="46">
        <f>M59</f>
        <v>0</v>
      </c>
      <c r="N58" s="151" t="s">
        <v>451</v>
      </c>
    </row>
    <row r="59" spans="1:14" ht="45">
      <c r="A59" s="130"/>
      <c r="B59" s="16" t="s">
        <v>193</v>
      </c>
      <c r="C59" s="132"/>
      <c r="D59" s="15">
        <f>E59+F59+G59+H59</f>
        <v>2600</v>
      </c>
      <c r="E59" s="15">
        <v>0</v>
      </c>
      <c r="F59" s="15">
        <v>0</v>
      </c>
      <c r="G59" s="15">
        <v>2600</v>
      </c>
      <c r="H59" s="15">
        <v>0</v>
      </c>
      <c r="I59" s="46">
        <f t="shared" si="7"/>
        <v>2243.981</v>
      </c>
      <c r="J59" s="15">
        <v>0</v>
      </c>
      <c r="K59" s="15">
        <v>0</v>
      </c>
      <c r="L59" s="46">
        <v>2243.981</v>
      </c>
      <c r="M59" s="46">
        <v>0</v>
      </c>
      <c r="N59" s="153"/>
    </row>
    <row r="60" spans="1:14" ht="45" customHeight="1">
      <c r="A60" s="129" t="s">
        <v>302</v>
      </c>
      <c r="B60" s="16" t="s">
        <v>194</v>
      </c>
      <c r="C60" s="132"/>
      <c r="D60" s="15">
        <f aca="true" t="shared" si="8" ref="D60:D79">E60+F60+G60+H60</f>
        <v>2000</v>
      </c>
      <c r="E60" s="15">
        <v>0</v>
      </c>
      <c r="F60" s="15">
        <v>0</v>
      </c>
      <c r="G60" s="15">
        <v>2000</v>
      </c>
      <c r="H60" s="15">
        <v>0</v>
      </c>
      <c r="I60" s="46">
        <f t="shared" si="7"/>
        <v>2371.327</v>
      </c>
      <c r="J60" s="46">
        <f>J61</f>
        <v>0</v>
      </c>
      <c r="K60" s="46">
        <f>K61</f>
        <v>0</v>
      </c>
      <c r="L60" s="46">
        <f>L61</f>
        <v>2371.327</v>
      </c>
      <c r="M60" s="46">
        <f>M61</f>
        <v>0</v>
      </c>
      <c r="N60" s="151" t="s">
        <v>457</v>
      </c>
    </row>
    <row r="61" spans="1:14" ht="60">
      <c r="A61" s="130"/>
      <c r="B61" s="14" t="s">
        <v>195</v>
      </c>
      <c r="C61" s="132"/>
      <c r="D61" s="15">
        <f>E61+F61+G61+H61</f>
        <v>2000</v>
      </c>
      <c r="E61" s="15">
        <v>0</v>
      </c>
      <c r="F61" s="15">
        <v>0</v>
      </c>
      <c r="G61" s="15">
        <v>2000</v>
      </c>
      <c r="H61" s="15">
        <v>0</v>
      </c>
      <c r="I61" s="46">
        <f t="shared" si="7"/>
        <v>2371.327</v>
      </c>
      <c r="J61" s="15">
        <v>0</v>
      </c>
      <c r="K61" s="15">
        <v>0</v>
      </c>
      <c r="L61" s="46">
        <v>2371.327</v>
      </c>
      <c r="M61" s="46">
        <v>0</v>
      </c>
      <c r="N61" s="153"/>
    </row>
    <row r="62" spans="1:14" ht="30">
      <c r="A62" s="129" t="s">
        <v>303</v>
      </c>
      <c r="B62" s="14" t="s">
        <v>196</v>
      </c>
      <c r="C62" s="132"/>
      <c r="D62" s="15">
        <f t="shared" si="8"/>
        <v>600</v>
      </c>
      <c r="E62" s="15">
        <v>0</v>
      </c>
      <c r="F62" s="15">
        <v>0</v>
      </c>
      <c r="G62" s="15">
        <v>600</v>
      </c>
      <c r="H62" s="15">
        <v>0</v>
      </c>
      <c r="I62" s="55">
        <f t="shared" si="7"/>
        <v>579.705</v>
      </c>
      <c r="J62" s="55">
        <f>J63</f>
        <v>0</v>
      </c>
      <c r="K62" s="55">
        <f>K63</f>
        <v>0</v>
      </c>
      <c r="L62" s="55">
        <f>L63</f>
        <v>579.705</v>
      </c>
      <c r="M62" s="55">
        <f>M63</f>
        <v>0</v>
      </c>
      <c r="N62" s="80"/>
    </row>
    <row r="63" spans="1:14" s="6" customFormat="1" ht="45">
      <c r="A63" s="130"/>
      <c r="B63" s="33" t="s">
        <v>197</v>
      </c>
      <c r="C63" s="132"/>
      <c r="D63" s="15">
        <f>E63+F63+G63+H63</f>
        <v>600</v>
      </c>
      <c r="E63" s="15">
        <v>0</v>
      </c>
      <c r="F63" s="15">
        <v>0</v>
      </c>
      <c r="G63" s="15">
        <v>600</v>
      </c>
      <c r="H63" s="15">
        <v>0</v>
      </c>
      <c r="I63" s="55">
        <f t="shared" si="7"/>
        <v>579.705</v>
      </c>
      <c r="J63" s="55">
        <v>0</v>
      </c>
      <c r="K63" s="55">
        <v>0</v>
      </c>
      <c r="L63" s="55">
        <v>579.705</v>
      </c>
      <c r="M63" s="55">
        <v>0</v>
      </c>
      <c r="N63" s="80"/>
    </row>
    <row r="64" spans="1:14" ht="60">
      <c r="A64" s="21" t="s">
        <v>304</v>
      </c>
      <c r="B64" s="16" t="s">
        <v>198</v>
      </c>
      <c r="C64" s="132"/>
      <c r="D64" s="15">
        <f t="shared" si="8"/>
        <v>100</v>
      </c>
      <c r="E64" s="15">
        <v>0</v>
      </c>
      <c r="F64" s="15">
        <v>0</v>
      </c>
      <c r="G64" s="15">
        <v>100</v>
      </c>
      <c r="H64" s="15">
        <v>0</v>
      </c>
      <c r="I64" s="55">
        <f t="shared" si="7"/>
        <v>0</v>
      </c>
      <c r="J64" s="55">
        <v>0</v>
      </c>
      <c r="K64" s="55">
        <v>0</v>
      </c>
      <c r="L64" s="55">
        <v>0</v>
      </c>
      <c r="M64" s="55">
        <v>0</v>
      </c>
      <c r="N64" s="81" t="s">
        <v>465</v>
      </c>
    </row>
    <row r="65" spans="1:14" ht="105">
      <c r="A65" s="21" t="s">
        <v>363</v>
      </c>
      <c r="B65" s="16" t="s">
        <v>364</v>
      </c>
      <c r="C65" s="132"/>
      <c r="D65" s="15">
        <f t="shared" si="8"/>
        <v>0</v>
      </c>
      <c r="E65" s="15">
        <v>0</v>
      </c>
      <c r="F65" s="15">
        <v>0</v>
      </c>
      <c r="G65" s="15">
        <v>0</v>
      </c>
      <c r="H65" s="15">
        <v>0</v>
      </c>
      <c r="I65" s="55">
        <f t="shared" si="7"/>
        <v>8050.8</v>
      </c>
      <c r="J65" s="55">
        <v>0</v>
      </c>
      <c r="K65" s="55">
        <v>8050.8</v>
      </c>
      <c r="L65" s="55">
        <v>0</v>
      </c>
      <c r="M65" s="55">
        <v>0</v>
      </c>
      <c r="N65" s="81" t="s">
        <v>458</v>
      </c>
    </row>
    <row r="66" spans="1:14" s="6" customFormat="1" ht="30">
      <c r="A66" s="23" t="s">
        <v>63</v>
      </c>
      <c r="B66" s="16" t="s">
        <v>305</v>
      </c>
      <c r="C66" s="132"/>
      <c r="D66" s="19">
        <f>D67+D71+D73</f>
        <v>2900</v>
      </c>
      <c r="E66" s="19">
        <f>E67+E71+E73</f>
        <v>0</v>
      </c>
      <c r="F66" s="19">
        <f>F67+F71+F73</f>
        <v>0</v>
      </c>
      <c r="G66" s="19">
        <f>G67+G71+G73</f>
        <v>2100</v>
      </c>
      <c r="H66" s="19">
        <f>H67+H71+H73</f>
        <v>800</v>
      </c>
      <c r="I66" s="57">
        <f t="shared" si="7"/>
        <v>3501.9356800000005</v>
      </c>
      <c r="J66" s="57">
        <f>J67+J71+J73+J74+J75</f>
        <v>0</v>
      </c>
      <c r="K66" s="57">
        <f>K67+K71+K73+K74+K75</f>
        <v>1023.405</v>
      </c>
      <c r="L66" s="57">
        <f>L67+L71+L73+L74+L75</f>
        <v>2478.5306800000003</v>
      </c>
      <c r="M66" s="57">
        <f>M67+M71+M73+M74+M75</f>
        <v>0</v>
      </c>
      <c r="N66" s="80"/>
    </row>
    <row r="67" spans="1:14" ht="75">
      <c r="A67" s="129" t="s">
        <v>64</v>
      </c>
      <c r="B67" s="16" t="s">
        <v>306</v>
      </c>
      <c r="C67" s="127" t="s">
        <v>137</v>
      </c>
      <c r="D67" s="15">
        <f>E67+F67+G67+H67</f>
        <v>1700</v>
      </c>
      <c r="E67" s="15">
        <f>E68+E70</f>
        <v>0</v>
      </c>
      <c r="F67" s="15">
        <f>F68+F70</f>
        <v>0</v>
      </c>
      <c r="G67" s="15">
        <f>G68+G70</f>
        <v>1700</v>
      </c>
      <c r="H67" s="15">
        <f>H68+H70</f>
        <v>0</v>
      </c>
      <c r="I67" s="53">
        <f t="shared" si="7"/>
        <v>1462.083</v>
      </c>
      <c r="J67" s="53">
        <f>J68+J69+J70</f>
        <v>0</v>
      </c>
      <c r="K67" s="53">
        <f>K68+K69+K70</f>
        <v>0</v>
      </c>
      <c r="L67" s="53">
        <f>L68+L69+L70</f>
        <v>1462.083</v>
      </c>
      <c r="M67" s="53">
        <f>M68+M69+M70</f>
        <v>0</v>
      </c>
      <c r="N67" s="73" t="s">
        <v>451</v>
      </c>
    </row>
    <row r="68" spans="1:14" ht="30">
      <c r="A68" s="131"/>
      <c r="B68" s="24" t="s">
        <v>199</v>
      </c>
      <c r="C68" s="132"/>
      <c r="D68" s="15">
        <f t="shared" si="8"/>
        <v>1360</v>
      </c>
      <c r="E68" s="15">
        <v>0</v>
      </c>
      <c r="F68" s="15">
        <v>0</v>
      </c>
      <c r="G68" s="15">
        <v>1360</v>
      </c>
      <c r="H68" s="15">
        <v>0</v>
      </c>
      <c r="I68" s="57">
        <f t="shared" si="7"/>
        <v>1060</v>
      </c>
      <c r="J68" s="57">
        <v>0</v>
      </c>
      <c r="K68" s="57">
        <v>0</v>
      </c>
      <c r="L68" s="57">
        <v>1060</v>
      </c>
      <c r="M68" s="57">
        <v>0</v>
      </c>
      <c r="N68" s="80"/>
    </row>
    <row r="69" spans="1:14" ht="90">
      <c r="A69" s="131"/>
      <c r="B69" s="24" t="s">
        <v>365</v>
      </c>
      <c r="C69" s="132"/>
      <c r="D69" s="15">
        <f t="shared" si="8"/>
        <v>0</v>
      </c>
      <c r="E69" s="15">
        <v>0</v>
      </c>
      <c r="F69" s="15">
        <v>0</v>
      </c>
      <c r="G69" s="15">
        <v>0</v>
      </c>
      <c r="H69" s="15">
        <v>0</v>
      </c>
      <c r="I69" s="57">
        <f t="shared" si="7"/>
        <v>99.999</v>
      </c>
      <c r="J69" s="57">
        <v>0</v>
      </c>
      <c r="K69" s="57">
        <v>0</v>
      </c>
      <c r="L69" s="57">
        <v>99.999</v>
      </c>
      <c r="M69" s="57">
        <v>0</v>
      </c>
      <c r="N69" s="81" t="s">
        <v>6</v>
      </c>
    </row>
    <row r="70" spans="1:14" s="6" customFormat="1" ht="30">
      <c r="A70" s="130"/>
      <c r="B70" s="24" t="s">
        <v>200</v>
      </c>
      <c r="C70" s="133"/>
      <c r="D70" s="19">
        <f>E70+F70+G70+H70</f>
        <v>340</v>
      </c>
      <c r="E70" s="19">
        <v>0</v>
      </c>
      <c r="F70" s="19">
        <v>0</v>
      </c>
      <c r="G70" s="19">
        <v>340</v>
      </c>
      <c r="H70" s="19">
        <v>0</v>
      </c>
      <c r="I70" s="57">
        <f t="shared" si="7"/>
        <v>302.084</v>
      </c>
      <c r="J70" s="57">
        <v>0</v>
      </c>
      <c r="K70" s="57">
        <v>0</v>
      </c>
      <c r="L70" s="57">
        <v>302.084</v>
      </c>
      <c r="M70" s="57">
        <f>M72</f>
        <v>0</v>
      </c>
      <c r="N70" s="80"/>
    </row>
    <row r="71" spans="1:14" ht="30">
      <c r="A71" s="129" t="s">
        <v>307</v>
      </c>
      <c r="B71" s="16" t="s">
        <v>201</v>
      </c>
      <c r="C71" s="126" t="s">
        <v>136</v>
      </c>
      <c r="D71" s="15">
        <f t="shared" si="8"/>
        <v>800</v>
      </c>
      <c r="E71" s="15">
        <v>0</v>
      </c>
      <c r="F71" s="15">
        <v>0</v>
      </c>
      <c r="G71" s="15">
        <v>0</v>
      </c>
      <c r="H71" s="15">
        <v>800</v>
      </c>
      <c r="I71" s="57">
        <f t="shared" si="7"/>
        <v>0</v>
      </c>
      <c r="J71" s="57">
        <f>J72</f>
        <v>0</v>
      </c>
      <c r="K71" s="57">
        <f>K72</f>
        <v>0</v>
      </c>
      <c r="L71" s="57">
        <f>L72</f>
        <v>0</v>
      </c>
      <c r="M71" s="57">
        <f>M72</f>
        <v>0</v>
      </c>
      <c r="N71" s="80"/>
    </row>
    <row r="72" spans="1:14" ht="75">
      <c r="A72" s="130"/>
      <c r="B72" s="16" t="s">
        <v>308</v>
      </c>
      <c r="C72" s="134"/>
      <c r="D72" s="15">
        <f>E72+F72+G72+H72</f>
        <v>800</v>
      </c>
      <c r="E72" s="15">
        <v>0</v>
      </c>
      <c r="F72" s="15">
        <v>0</v>
      </c>
      <c r="G72" s="15">
        <v>0</v>
      </c>
      <c r="H72" s="15">
        <v>800</v>
      </c>
      <c r="I72" s="57">
        <f t="shared" si="7"/>
        <v>0</v>
      </c>
      <c r="J72" s="57">
        <v>0</v>
      </c>
      <c r="K72" s="57">
        <v>0</v>
      </c>
      <c r="L72" s="57">
        <v>0</v>
      </c>
      <c r="M72" s="57">
        <v>0</v>
      </c>
      <c r="N72" s="81" t="s">
        <v>466</v>
      </c>
    </row>
    <row r="73" spans="1:14" ht="105">
      <c r="A73" s="21" t="s">
        <v>309</v>
      </c>
      <c r="B73" s="16" t="s">
        <v>366</v>
      </c>
      <c r="C73" s="134"/>
      <c r="D73" s="15">
        <f t="shared" si="8"/>
        <v>400</v>
      </c>
      <c r="E73" s="15">
        <v>0</v>
      </c>
      <c r="F73" s="15">
        <v>0</v>
      </c>
      <c r="G73" s="15">
        <v>400</v>
      </c>
      <c r="H73" s="15">
        <v>0</v>
      </c>
      <c r="I73" s="57">
        <f t="shared" si="7"/>
        <v>879.125</v>
      </c>
      <c r="J73" s="57">
        <v>0</v>
      </c>
      <c r="K73" s="57">
        <v>0</v>
      </c>
      <c r="L73" s="57">
        <v>879.125</v>
      </c>
      <c r="M73" s="57">
        <v>0</v>
      </c>
      <c r="N73" s="81" t="s">
        <v>459</v>
      </c>
    </row>
    <row r="74" spans="1:14" ht="90">
      <c r="A74" s="21" t="s">
        <v>369</v>
      </c>
      <c r="B74" s="16" t="s">
        <v>367</v>
      </c>
      <c r="C74" s="134"/>
      <c r="D74" s="15">
        <f t="shared" si="8"/>
        <v>0</v>
      </c>
      <c r="E74" s="15">
        <v>0</v>
      </c>
      <c r="F74" s="15">
        <v>0</v>
      </c>
      <c r="G74" s="15">
        <v>0</v>
      </c>
      <c r="H74" s="15">
        <v>0</v>
      </c>
      <c r="I74" s="57">
        <f t="shared" si="7"/>
        <v>74.79268</v>
      </c>
      <c r="J74" s="57">
        <v>0</v>
      </c>
      <c r="K74" s="57">
        <v>0</v>
      </c>
      <c r="L74" s="57">
        <v>74.79268</v>
      </c>
      <c r="M74" s="57">
        <v>0</v>
      </c>
      <c r="N74" s="81" t="s">
        <v>460</v>
      </c>
    </row>
    <row r="75" spans="1:14" ht="180">
      <c r="A75" s="21" t="s">
        <v>370</v>
      </c>
      <c r="B75" s="56" t="s">
        <v>368</v>
      </c>
      <c r="C75" s="134"/>
      <c r="D75" s="15">
        <f t="shared" si="8"/>
        <v>0</v>
      </c>
      <c r="E75" s="15">
        <v>0</v>
      </c>
      <c r="F75" s="15">
        <v>0</v>
      </c>
      <c r="G75" s="15">
        <v>0</v>
      </c>
      <c r="H75" s="15">
        <v>0</v>
      </c>
      <c r="I75" s="57">
        <f t="shared" si="7"/>
        <v>1085.935</v>
      </c>
      <c r="J75" s="57">
        <v>0</v>
      </c>
      <c r="K75" s="57">
        <v>1023.405</v>
      </c>
      <c r="L75" s="57">
        <v>62.53</v>
      </c>
      <c r="M75" s="57">
        <v>0</v>
      </c>
      <c r="N75" s="81" t="s">
        <v>461</v>
      </c>
    </row>
    <row r="76" spans="1:14" s="6" customFormat="1" ht="30">
      <c r="A76" s="23" t="s">
        <v>65</v>
      </c>
      <c r="B76" s="16" t="s">
        <v>310</v>
      </c>
      <c r="C76" s="134"/>
      <c r="D76" s="19">
        <f>D77+D78+D79</f>
        <v>3835</v>
      </c>
      <c r="E76" s="19">
        <f>E77+E78+E79</f>
        <v>0</v>
      </c>
      <c r="F76" s="19">
        <f>F77+F78+F79</f>
        <v>0</v>
      </c>
      <c r="G76" s="19">
        <f>G77+G78+G79</f>
        <v>3835</v>
      </c>
      <c r="H76" s="19">
        <f>H77+H78+H79</f>
        <v>0</v>
      </c>
      <c r="I76" s="57">
        <f t="shared" si="7"/>
        <v>2935.4599999999996</v>
      </c>
      <c r="J76" s="57">
        <f>J77+J78+J79</f>
        <v>0</v>
      </c>
      <c r="K76" s="57">
        <f>K77+K78+K79</f>
        <v>0</v>
      </c>
      <c r="L76" s="57">
        <f>L77+L78+L79</f>
        <v>2935.4599999999996</v>
      </c>
      <c r="M76" s="57">
        <f>M77+M78+M79</f>
        <v>0</v>
      </c>
      <c r="N76" s="80"/>
    </row>
    <row r="77" spans="1:14" ht="105">
      <c r="A77" s="21" t="s">
        <v>66</v>
      </c>
      <c r="B77" s="24" t="s">
        <v>202</v>
      </c>
      <c r="C77" s="134"/>
      <c r="D77" s="15">
        <f>E77+F77+G77+H77</f>
        <v>3585</v>
      </c>
      <c r="E77" s="15">
        <v>0</v>
      </c>
      <c r="F77" s="15">
        <v>0</v>
      </c>
      <c r="G77" s="15">
        <v>3585</v>
      </c>
      <c r="H77" s="15">
        <v>0</v>
      </c>
      <c r="I77" s="57">
        <f t="shared" si="7"/>
        <v>2906.644</v>
      </c>
      <c r="J77" s="57">
        <v>0</v>
      </c>
      <c r="K77" s="57">
        <v>0</v>
      </c>
      <c r="L77" s="57">
        <v>2906.644</v>
      </c>
      <c r="M77" s="57">
        <v>0</v>
      </c>
      <c r="N77" s="81" t="s">
        <v>467</v>
      </c>
    </row>
    <row r="78" spans="1:14" ht="75">
      <c r="A78" s="21" t="s">
        <v>311</v>
      </c>
      <c r="B78" s="16" t="s">
        <v>108</v>
      </c>
      <c r="C78" s="134"/>
      <c r="D78" s="15">
        <f t="shared" si="8"/>
        <v>100</v>
      </c>
      <c r="E78" s="15">
        <v>0</v>
      </c>
      <c r="F78" s="15">
        <v>0</v>
      </c>
      <c r="G78" s="15">
        <v>100</v>
      </c>
      <c r="H78" s="15">
        <v>0</v>
      </c>
      <c r="I78" s="57">
        <f t="shared" si="7"/>
        <v>28.816</v>
      </c>
      <c r="J78" s="57">
        <v>0</v>
      </c>
      <c r="K78" s="57">
        <v>0</v>
      </c>
      <c r="L78" s="57">
        <v>28.816</v>
      </c>
      <c r="M78" s="57">
        <v>0</v>
      </c>
      <c r="N78" s="73" t="s">
        <v>468</v>
      </c>
    </row>
    <row r="79" spans="1:14" ht="48.75" customHeight="1">
      <c r="A79" s="21" t="s">
        <v>312</v>
      </c>
      <c r="B79" s="16" t="s">
        <v>203</v>
      </c>
      <c r="C79" s="135"/>
      <c r="D79" s="15">
        <f t="shared" si="8"/>
        <v>150</v>
      </c>
      <c r="E79" s="15">
        <v>0</v>
      </c>
      <c r="F79" s="15">
        <v>0</v>
      </c>
      <c r="G79" s="15">
        <v>150</v>
      </c>
      <c r="H79" s="15">
        <v>0</v>
      </c>
      <c r="I79" s="57">
        <f t="shared" si="7"/>
        <v>0</v>
      </c>
      <c r="J79" s="57">
        <v>0</v>
      </c>
      <c r="K79" s="57">
        <v>0</v>
      </c>
      <c r="L79" s="57">
        <v>0</v>
      </c>
      <c r="M79" s="57">
        <v>0</v>
      </c>
      <c r="N79" s="73" t="s">
        <v>469</v>
      </c>
    </row>
    <row r="80" spans="1:14" s="3" customFormat="1" ht="15">
      <c r="A80" s="25" t="s">
        <v>103</v>
      </c>
      <c r="B80" s="20" t="s">
        <v>70</v>
      </c>
      <c r="C80" s="4"/>
      <c r="D80" s="18">
        <f>D81+D85+D87</f>
        <v>19392.15</v>
      </c>
      <c r="E80" s="18">
        <f>E81+E85+E87</f>
        <v>0</v>
      </c>
      <c r="F80" s="18">
        <f>F81+F85+F87</f>
        <v>16730</v>
      </c>
      <c r="G80" s="18">
        <f>G81+G85+G87</f>
        <v>2662.15</v>
      </c>
      <c r="H80" s="18">
        <f>H81+H85+H87</f>
        <v>0</v>
      </c>
      <c r="I80" s="52">
        <f t="shared" si="7"/>
        <v>37312.356</v>
      </c>
      <c r="J80" s="52">
        <f>J81+J85+J87</f>
        <v>7823</v>
      </c>
      <c r="K80" s="52">
        <f>K81+K85+K87</f>
        <v>27396.758</v>
      </c>
      <c r="L80" s="52">
        <f>L81+L85+L87</f>
        <v>2092.598</v>
      </c>
      <c r="M80" s="52">
        <f>M81+M85+M87</f>
        <v>0</v>
      </c>
      <c r="N80" s="74"/>
    </row>
    <row r="81" spans="1:14" ht="30">
      <c r="A81" s="129" t="s">
        <v>68</v>
      </c>
      <c r="B81" s="16" t="s">
        <v>313</v>
      </c>
      <c r="C81" s="126" t="s">
        <v>133</v>
      </c>
      <c r="D81" s="15">
        <f>SUM(E81:H81)</f>
        <v>18292.15</v>
      </c>
      <c r="E81" s="15">
        <v>0</v>
      </c>
      <c r="F81" s="15">
        <f>SUM(F82:F84)</f>
        <v>16730</v>
      </c>
      <c r="G81" s="15">
        <f>SUM(G82:G84)</f>
        <v>1562.15</v>
      </c>
      <c r="H81" s="15">
        <v>0</v>
      </c>
      <c r="I81" s="53">
        <f>J81+K81+L81+M81</f>
        <v>37112.356</v>
      </c>
      <c r="J81" s="53">
        <v>7823</v>
      </c>
      <c r="K81" s="53">
        <v>27396.758</v>
      </c>
      <c r="L81" s="53">
        <v>1892.598</v>
      </c>
      <c r="M81" s="53">
        <v>0</v>
      </c>
      <c r="N81" s="75"/>
    </row>
    <row r="82" spans="1:14" ht="120">
      <c r="A82" s="139"/>
      <c r="B82" s="14" t="s">
        <v>236</v>
      </c>
      <c r="C82" s="127"/>
      <c r="D82" s="15">
        <f>SUM(E82:H82)</f>
        <v>11146.15</v>
      </c>
      <c r="E82" s="15">
        <v>0</v>
      </c>
      <c r="F82" s="15">
        <v>10278</v>
      </c>
      <c r="G82" s="15">
        <v>868.15</v>
      </c>
      <c r="H82" s="15">
        <v>0</v>
      </c>
      <c r="I82" s="53">
        <f>J82+K82+L82+M82</f>
        <v>14672.869999999999</v>
      </c>
      <c r="J82" s="54">
        <v>4181</v>
      </c>
      <c r="K82" s="54">
        <v>9623.72</v>
      </c>
      <c r="L82" s="54">
        <v>868.15</v>
      </c>
      <c r="M82" s="58">
        <v>0</v>
      </c>
      <c r="N82" s="73" t="s">
        <v>481</v>
      </c>
    </row>
    <row r="83" spans="1:14" ht="90">
      <c r="A83" s="139"/>
      <c r="B83" s="14" t="s">
        <v>211</v>
      </c>
      <c r="C83" s="127"/>
      <c r="D83" s="15">
        <f>SUM(E83:H83)</f>
        <v>1400</v>
      </c>
      <c r="E83" s="15">
        <v>0</v>
      </c>
      <c r="F83" s="15">
        <v>1000</v>
      </c>
      <c r="G83" s="15">
        <v>400</v>
      </c>
      <c r="H83" s="15">
        <v>0</v>
      </c>
      <c r="I83" s="53">
        <f>J83+K83+L83+M83</f>
        <v>7111.77</v>
      </c>
      <c r="J83" s="58">
        <v>1873</v>
      </c>
      <c r="K83" s="54">
        <v>4838.77</v>
      </c>
      <c r="L83" s="54">
        <v>400</v>
      </c>
      <c r="M83" s="58">
        <v>0</v>
      </c>
      <c r="N83" s="73" t="s">
        <v>482</v>
      </c>
    </row>
    <row r="84" spans="1:14" ht="120">
      <c r="A84" s="140"/>
      <c r="B84" s="14" t="s">
        <v>212</v>
      </c>
      <c r="C84" s="127"/>
      <c r="D84" s="15">
        <f>SUM(E84:H84)</f>
        <v>5746</v>
      </c>
      <c r="E84" s="15">
        <v>0</v>
      </c>
      <c r="F84" s="15">
        <v>5452</v>
      </c>
      <c r="G84" s="15">
        <v>294</v>
      </c>
      <c r="H84" s="15">
        <v>0</v>
      </c>
      <c r="I84" s="53">
        <f>J84+K84+L84+M84</f>
        <v>6517.9209900000005</v>
      </c>
      <c r="J84" s="58">
        <v>1769</v>
      </c>
      <c r="K84" s="58">
        <v>4480.27282</v>
      </c>
      <c r="L84" s="58">
        <v>268.64817</v>
      </c>
      <c r="M84" s="58">
        <v>0</v>
      </c>
      <c r="N84" s="73" t="s">
        <v>481</v>
      </c>
    </row>
    <row r="85" spans="1:14" ht="74.25" customHeight="1">
      <c r="A85" s="129" t="s">
        <v>214</v>
      </c>
      <c r="B85" s="16" t="s">
        <v>314</v>
      </c>
      <c r="C85" s="127"/>
      <c r="D85" s="15">
        <f>SUM(E85:H85)</f>
        <v>1000</v>
      </c>
      <c r="E85" s="15">
        <v>0</v>
      </c>
      <c r="F85" s="15">
        <v>0</v>
      </c>
      <c r="G85" s="15">
        <v>1000</v>
      </c>
      <c r="H85" s="19">
        <v>0</v>
      </c>
      <c r="I85" s="58">
        <f aca="true" t="shared" si="9" ref="I85:I97">J85+K85+L85+M85</f>
        <v>0</v>
      </c>
      <c r="J85" s="58">
        <f>J86</f>
        <v>0</v>
      </c>
      <c r="K85" s="58">
        <f>K86</f>
        <v>0</v>
      </c>
      <c r="L85" s="58">
        <f>L86</f>
        <v>0</v>
      </c>
      <c r="M85" s="58">
        <f>M86</f>
        <v>0</v>
      </c>
      <c r="N85" s="157" t="s">
        <v>2</v>
      </c>
    </row>
    <row r="86" spans="1:14" ht="80.25" customHeight="1">
      <c r="A86" s="140"/>
      <c r="B86" s="16" t="s">
        <v>213</v>
      </c>
      <c r="C86" s="127"/>
      <c r="D86" s="15">
        <f>E86+F86+G86+H86</f>
        <v>1000</v>
      </c>
      <c r="E86" s="15">
        <v>0</v>
      </c>
      <c r="F86" s="15">
        <v>0</v>
      </c>
      <c r="G86" s="15">
        <v>1000</v>
      </c>
      <c r="H86" s="19">
        <v>0</v>
      </c>
      <c r="I86" s="58">
        <f t="shared" si="9"/>
        <v>0</v>
      </c>
      <c r="J86" s="58">
        <v>0</v>
      </c>
      <c r="K86" s="58">
        <v>0</v>
      </c>
      <c r="L86" s="58">
        <v>0</v>
      </c>
      <c r="M86" s="58">
        <v>0</v>
      </c>
      <c r="N86" s="158"/>
    </row>
    <row r="87" spans="1:14" ht="45">
      <c r="A87" s="21" t="s">
        <v>215</v>
      </c>
      <c r="B87" s="16" t="s">
        <v>315</v>
      </c>
      <c r="C87" s="128"/>
      <c r="D87" s="15">
        <f>E87+F87+G87+H87</f>
        <v>100</v>
      </c>
      <c r="E87" s="15">
        <v>0</v>
      </c>
      <c r="F87" s="15">
        <v>0</v>
      </c>
      <c r="G87" s="15">
        <v>100</v>
      </c>
      <c r="H87" s="15">
        <v>0</v>
      </c>
      <c r="I87" s="53">
        <f t="shared" si="9"/>
        <v>200</v>
      </c>
      <c r="J87" s="53">
        <v>0</v>
      </c>
      <c r="K87" s="53">
        <v>0</v>
      </c>
      <c r="L87" s="53">
        <v>200</v>
      </c>
      <c r="M87" s="53">
        <v>0</v>
      </c>
      <c r="N87" s="78"/>
    </row>
    <row r="88" spans="1:14" s="3" customFormat="1" ht="12.75" customHeight="1">
      <c r="A88" s="25" t="s">
        <v>289</v>
      </c>
      <c r="B88" s="20" t="s">
        <v>69</v>
      </c>
      <c r="C88" s="7"/>
      <c r="D88" s="18">
        <f>D89+D90+D91+D92+D93+D94</f>
        <v>3700</v>
      </c>
      <c r="E88" s="18">
        <f>E89+E90+E91+E92+E93+E94</f>
        <v>0</v>
      </c>
      <c r="F88" s="18">
        <f>F89+F90+F91+F92+F93+F94</f>
        <v>0</v>
      </c>
      <c r="G88" s="18">
        <f>G89+G90+G91+G92+G93+G94</f>
        <v>1500</v>
      </c>
      <c r="H88" s="18">
        <f>H89+H90+H91+H92+H93+H94</f>
        <v>2200</v>
      </c>
      <c r="I88" s="60">
        <f t="shared" si="9"/>
        <v>3624.1270000000004</v>
      </c>
      <c r="J88" s="60">
        <f>J89+J90+J91+J92+J93+J94</f>
        <v>0</v>
      </c>
      <c r="K88" s="60">
        <f>K89+K90+K91+K92+K93+K94</f>
        <v>0</v>
      </c>
      <c r="L88" s="60">
        <f>L89+L90+L91+L92+L93+L94</f>
        <v>1229.026</v>
      </c>
      <c r="M88" s="60">
        <f>M89+M90+M91+M92+M93+M94</f>
        <v>2395.101</v>
      </c>
      <c r="N88" s="82"/>
    </row>
    <row r="89" spans="1:14" ht="120">
      <c r="A89" s="21" t="s">
        <v>67</v>
      </c>
      <c r="B89" s="16" t="s">
        <v>40</v>
      </c>
      <c r="C89" s="127" t="s">
        <v>136</v>
      </c>
      <c r="D89" s="15">
        <f aca="true" t="shared" si="10" ref="D89:D94">E89+F89+G89+H89</f>
        <v>2200</v>
      </c>
      <c r="E89" s="15">
        <v>0</v>
      </c>
      <c r="F89" s="15">
        <v>0</v>
      </c>
      <c r="G89" s="15">
        <v>0</v>
      </c>
      <c r="H89" s="15">
        <v>2200</v>
      </c>
      <c r="I89" s="53">
        <f t="shared" si="9"/>
        <v>2395.101</v>
      </c>
      <c r="J89" s="59">
        <v>0</v>
      </c>
      <c r="K89" s="59">
        <v>0</v>
      </c>
      <c r="L89" s="53">
        <v>0</v>
      </c>
      <c r="M89" s="53">
        <v>2395.101</v>
      </c>
      <c r="N89" s="73" t="s">
        <v>452</v>
      </c>
    </row>
    <row r="90" spans="1:14" ht="90">
      <c r="A90" s="21" t="s">
        <v>317</v>
      </c>
      <c r="B90" s="16" t="s">
        <v>316</v>
      </c>
      <c r="C90" s="127"/>
      <c r="D90" s="15">
        <f t="shared" si="10"/>
        <v>820</v>
      </c>
      <c r="E90" s="15">
        <v>0</v>
      </c>
      <c r="F90" s="15">
        <v>0</v>
      </c>
      <c r="G90" s="15">
        <v>820</v>
      </c>
      <c r="H90" s="15">
        <v>0</v>
      </c>
      <c r="I90" s="53">
        <v>902.2</v>
      </c>
      <c r="J90" s="58">
        <v>0</v>
      </c>
      <c r="K90" s="58">
        <v>0</v>
      </c>
      <c r="L90" s="58">
        <v>902.2</v>
      </c>
      <c r="M90" s="58">
        <v>0</v>
      </c>
      <c r="N90" s="73" t="s">
        <v>455</v>
      </c>
    </row>
    <row r="91" spans="1:14" ht="75">
      <c r="A91" s="21" t="s">
        <v>318</v>
      </c>
      <c r="B91" s="16" t="s">
        <v>41</v>
      </c>
      <c r="C91" s="127"/>
      <c r="D91" s="15">
        <f t="shared" si="10"/>
        <v>90</v>
      </c>
      <c r="E91" s="15">
        <v>0</v>
      </c>
      <c r="F91" s="15">
        <v>0</v>
      </c>
      <c r="G91" s="15">
        <v>90</v>
      </c>
      <c r="H91" s="15">
        <v>0</v>
      </c>
      <c r="I91" s="53">
        <f t="shared" si="9"/>
        <v>89.444</v>
      </c>
      <c r="J91" s="58">
        <v>0</v>
      </c>
      <c r="K91" s="58">
        <v>0</v>
      </c>
      <c r="L91" s="58">
        <v>89.444</v>
      </c>
      <c r="M91" s="58">
        <v>0</v>
      </c>
      <c r="N91" s="73" t="s">
        <v>451</v>
      </c>
    </row>
    <row r="92" spans="1:14" ht="75">
      <c r="A92" s="23" t="s">
        <v>319</v>
      </c>
      <c r="B92" s="16" t="s">
        <v>322</v>
      </c>
      <c r="C92" s="127"/>
      <c r="D92" s="15">
        <f t="shared" si="10"/>
        <v>260</v>
      </c>
      <c r="E92" s="15">
        <v>0</v>
      </c>
      <c r="F92" s="15">
        <v>0</v>
      </c>
      <c r="G92" s="15">
        <v>260</v>
      </c>
      <c r="H92" s="15">
        <v>0</v>
      </c>
      <c r="I92" s="53">
        <f t="shared" si="9"/>
        <v>237.382</v>
      </c>
      <c r="J92" s="58">
        <v>0</v>
      </c>
      <c r="K92" s="58">
        <v>0</v>
      </c>
      <c r="L92" s="58">
        <v>237.382</v>
      </c>
      <c r="M92" s="58">
        <v>0</v>
      </c>
      <c r="N92" s="73" t="s">
        <v>451</v>
      </c>
    </row>
    <row r="93" spans="1:14" ht="105">
      <c r="A93" s="21" t="s">
        <v>320</v>
      </c>
      <c r="B93" s="16" t="s">
        <v>109</v>
      </c>
      <c r="C93" s="127"/>
      <c r="D93" s="15">
        <f t="shared" si="10"/>
        <v>300</v>
      </c>
      <c r="E93" s="15">
        <v>0</v>
      </c>
      <c r="F93" s="15">
        <v>0</v>
      </c>
      <c r="G93" s="15">
        <v>300</v>
      </c>
      <c r="H93" s="15">
        <v>0</v>
      </c>
      <c r="I93" s="53">
        <f t="shared" si="9"/>
        <v>0</v>
      </c>
      <c r="J93" s="58">
        <v>0</v>
      </c>
      <c r="K93" s="58">
        <v>0</v>
      </c>
      <c r="L93" s="58">
        <v>0</v>
      </c>
      <c r="M93" s="58">
        <v>0</v>
      </c>
      <c r="N93" s="73" t="s">
        <v>453</v>
      </c>
    </row>
    <row r="94" spans="1:14" ht="120">
      <c r="A94" s="21" t="s">
        <v>321</v>
      </c>
      <c r="B94" s="16" t="s">
        <v>110</v>
      </c>
      <c r="C94" s="128"/>
      <c r="D94" s="15">
        <f t="shared" si="10"/>
        <v>30</v>
      </c>
      <c r="E94" s="15">
        <v>0</v>
      </c>
      <c r="F94" s="15">
        <v>0</v>
      </c>
      <c r="G94" s="15">
        <v>30</v>
      </c>
      <c r="H94" s="15">
        <v>0</v>
      </c>
      <c r="I94" s="53">
        <f t="shared" si="9"/>
        <v>0</v>
      </c>
      <c r="J94" s="58">
        <v>0</v>
      </c>
      <c r="K94" s="58">
        <v>0</v>
      </c>
      <c r="L94" s="58">
        <v>0</v>
      </c>
      <c r="M94" s="58">
        <v>0</v>
      </c>
      <c r="N94" s="72" t="s">
        <v>454</v>
      </c>
    </row>
    <row r="95" spans="1:14" s="3" customFormat="1" ht="42.75">
      <c r="A95" s="25" t="s">
        <v>72</v>
      </c>
      <c r="B95" s="20" t="s">
        <v>71</v>
      </c>
      <c r="C95" s="7"/>
      <c r="D95" s="18">
        <f>D96+D101+D102+D103+D104+D105+D106+D107+D108+D109</f>
        <v>10951.6</v>
      </c>
      <c r="E95" s="18">
        <f>E96+E101+E102+E103+E104+E105+E106+E107+E108+E109</f>
        <v>0</v>
      </c>
      <c r="F95" s="18">
        <f>F96+F101+F102+F103+F104+F105+F106+F107+F108+F109</f>
        <v>678.6</v>
      </c>
      <c r="G95" s="18">
        <f>G96+G101+G102+G103+G104+G105+G106+G107+G108+G109</f>
        <v>10273</v>
      </c>
      <c r="H95" s="18">
        <f>H96+H101+H102+H103+H104+H105+H106+H107+H108+H109</f>
        <v>0</v>
      </c>
      <c r="I95" s="51">
        <f t="shared" si="9"/>
        <v>10326.629000000003</v>
      </c>
      <c r="J95" s="51">
        <f>J96+J101+J102+J103+J104+J105+J106+J107+J108+J109</f>
        <v>0</v>
      </c>
      <c r="K95" s="51">
        <f>K96+K101+K102+K103+K104+K105+K106+K107+K108+K109</f>
        <v>678.6</v>
      </c>
      <c r="L95" s="51">
        <f>L96+L101+L102+L103+L104+L105+L106+L107+L108+L109+L110+L111</f>
        <v>9648.029000000002</v>
      </c>
      <c r="M95" s="51">
        <f>M96+M101+M102+M103+M104+M105+M106+M107+M108+M109</f>
        <v>0</v>
      </c>
      <c r="N95" s="82"/>
    </row>
    <row r="96" spans="1:14" ht="45">
      <c r="A96" s="129" t="s">
        <v>204</v>
      </c>
      <c r="B96" s="26" t="s">
        <v>205</v>
      </c>
      <c r="C96" s="126" t="s">
        <v>137</v>
      </c>
      <c r="D96" s="19">
        <f aca="true" t="shared" si="11" ref="D96:D111">E96+F96+G96+H96</f>
        <v>600</v>
      </c>
      <c r="E96" s="15">
        <v>0</v>
      </c>
      <c r="F96" s="15">
        <v>0</v>
      </c>
      <c r="G96" s="15">
        <v>600</v>
      </c>
      <c r="H96" s="15">
        <v>0</v>
      </c>
      <c r="I96" s="46">
        <f t="shared" si="9"/>
        <v>962.102</v>
      </c>
      <c r="J96" s="46">
        <v>0</v>
      </c>
      <c r="K96" s="46">
        <f>K97+K98+K99+K100</f>
        <v>0</v>
      </c>
      <c r="L96" s="46">
        <f>L97+L98+L99+L100</f>
        <v>962.102</v>
      </c>
      <c r="M96" s="46">
        <f>M97+M98+M99+M100</f>
        <v>0</v>
      </c>
      <c r="N96" s="78"/>
    </row>
    <row r="97" spans="1:14" ht="30">
      <c r="A97" s="130"/>
      <c r="B97" s="16" t="s">
        <v>371</v>
      </c>
      <c r="C97" s="127"/>
      <c r="D97" s="19">
        <f t="shared" si="11"/>
        <v>600</v>
      </c>
      <c r="E97" s="15">
        <v>0</v>
      </c>
      <c r="F97" s="15">
        <v>0</v>
      </c>
      <c r="G97" s="15">
        <v>600</v>
      </c>
      <c r="H97" s="15">
        <v>0</v>
      </c>
      <c r="I97" s="46">
        <f t="shared" si="9"/>
        <v>489</v>
      </c>
      <c r="J97" s="46">
        <v>0</v>
      </c>
      <c r="K97" s="46">
        <v>0</v>
      </c>
      <c r="L97" s="46">
        <v>489</v>
      </c>
      <c r="M97" s="46">
        <v>0</v>
      </c>
      <c r="N97" s="73" t="s">
        <v>470</v>
      </c>
    </row>
    <row r="98" spans="1:14" ht="30">
      <c r="A98" s="40"/>
      <c r="B98" s="16" t="s">
        <v>372</v>
      </c>
      <c r="C98" s="127"/>
      <c r="D98" s="19">
        <f t="shared" si="11"/>
        <v>0</v>
      </c>
      <c r="E98" s="15">
        <v>0</v>
      </c>
      <c r="F98" s="15">
        <v>0</v>
      </c>
      <c r="G98" s="15">
        <v>0</v>
      </c>
      <c r="H98" s="15">
        <v>0</v>
      </c>
      <c r="I98" s="46">
        <f aca="true" t="shared" si="12" ref="I98:I111">J98+K98+L98+M98</f>
        <v>190.587</v>
      </c>
      <c r="J98" s="46">
        <v>0</v>
      </c>
      <c r="K98" s="46">
        <v>0</v>
      </c>
      <c r="L98" s="46">
        <v>190.587</v>
      </c>
      <c r="M98" s="46">
        <v>0</v>
      </c>
      <c r="N98" s="154" t="s">
        <v>471</v>
      </c>
    </row>
    <row r="99" spans="1:14" ht="30">
      <c r="A99" s="40"/>
      <c r="B99" s="16" t="s">
        <v>373</v>
      </c>
      <c r="C99" s="127"/>
      <c r="D99" s="19">
        <f t="shared" si="11"/>
        <v>0</v>
      </c>
      <c r="E99" s="15">
        <v>0</v>
      </c>
      <c r="F99" s="15">
        <v>0</v>
      </c>
      <c r="G99" s="15">
        <v>0</v>
      </c>
      <c r="H99" s="15">
        <v>0</v>
      </c>
      <c r="I99" s="46">
        <f t="shared" si="12"/>
        <v>192.635</v>
      </c>
      <c r="J99" s="46">
        <v>0</v>
      </c>
      <c r="K99" s="46">
        <v>0</v>
      </c>
      <c r="L99" s="46">
        <v>192.635</v>
      </c>
      <c r="M99" s="46">
        <v>0</v>
      </c>
      <c r="N99" s="154"/>
    </row>
    <row r="100" spans="1:14" ht="30">
      <c r="A100" s="40"/>
      <c r="B100" s="16" t="s">
        <v>374</v>
      </c>
      <c r="C100" s="128"/>
      <c r="D100" s="19">
        <f t="shared" si="11"/>
        <v>0</v>
      </c>
      <c r="E100" s="15">
        <v>0</v>
      </c>
      <c r="F100" s="15">
        <v>0</v>
      </c>
      <c r="G100" s="15">
        <v>0</v>
      </c>
      <c r="H100" s="15">
        <v>0</v>
      </c>
      <c r="I100" s="46">
        <f t="shared" si="12"/>
        <v>89.88</v>
      </c>
      <c r="J100" s="46">
        <v>0</v>
      </c>
      <c r="K100" s="46">
        <v>0</v>
      </c>
      <c r="L100" s="46">
        <v>89.88</v>
      </c>
      <c r="M100" s="46">
        <v>0</v>
      </c>
      <c r="N100" s="154"/>
    </row>
    <row r="101" spans="1:14" ht="30">
      <c r="A101" s="21" t="s">
        <v>77</v>
      </c>
      <c r="B101" s="16" t="s">
        <v>111</v>
      </c>
      <c r="C101" s="126" t="s">
        <v>136</v>
      </c>
      <c r="D101" s="19">
        <f t="shared" si="11"/>
        <v>50</v>
      </c>
      <c r="E101" s="15">
        <v>0</v>
      </c>
      <c r="F101" s="15">
        <v>0</v>
      </c>
      <c r="G101" s="15">
        <v>50</v>
      </c>
      <c r="H101" s="15">
        <v>0</v>
      </c>
      <c r="I101" s="46">
        <f t="shared" si="12"/>
        <v>5</v>
      </c>
      <c r="J101" s="46">
        <v>0</v>
      </c>
      <c r="K101" s="46">
        <v>0</v>
      </c>
      <c r="L101" s="46">
        <v>5</v>
      </c>
      <c r="M101" s="46">
        <v>0</v>
      </c>
      <c r="N101" s="154"/>
    </row>
    <row r="102" spans="1:14" ht="30">
      <c r="A102" s="21" t="s">
        <v>206</v>
      </c>
      <c r="B102" s="16" t="s">
        <v>42</v>
      </c>
      <c r="C102" s="134"/>
      <c r="D102" s="19">
        <f t="shared" si="11"/>
        <v>550</v>
      </c>
      <c r="E102" s="15">
        <v>0</v>
      </c>
      <c r="F102" s="15">
        <v>0</v>
      </c>
      <c r="G102" s="15">
        <v>550</v>
      </c>
      <c r="H102" s="15">
        <v>0</v>
      </c>
      <c r="I102" s="46">
        <f t="shared" si="12"/>
        <v>550</v>
      </c>
      <c r="J102" s="46">
        <v>0</v>
      </c>
      <c r="K102" s="46">
        <v>0</v>
      </c>
      <c r="L102" s="46">
        <v>550</v>
      </c>
      <c r="M102" s="46">
        <v>0</v>
      </c>
      <c r="N102" s="75"/>
    </row>
    <row r="103" spans="1:14" ht="45">
      <c r="A103" s="21" t="s">
        <v>113</v>
      </c>
      <c r="B103" s="16" t="s">
        <v>112</v>
      </c>
      <c r="C103" s="134"/>
      <c r="D103" s="19">
        <f t="shared" si="11"/>
        <v>70</v>
      </c>
      <c r="E103" s="15">
        <v>0</v>
      </c>
      <c r="F103" s="15">
        <v>0</v>
      </c>
      <c r="G103" s="15">
        <v>70</v>
      </c>
      <c r="H103" s="15">
        <v>0</v>
      </c>
      <c r="I103" s="46">
        <f t="shared" si="12"/>
        <v>73</v>
      </c>
      <c r="J103" s="46">
        <v>0</v>
      </c>
      <c r="K103" s="46">
        <v>0</v>
      </c>
      <c r="L103" s="46">
        <v>73</v>
      </c>
      <c r="M103" s="46">
        <v>0</v>
      </c>
      <c r="N103" s="75"/>
    </row>
    <row r="104" spans="1:14" ht="30">
      <c r="A104" s="21" t="s">
        <v>114</v>
      </c>
      <c r="B104" s="16" t="s">
        <v>208</v>
      </c>
      <c r="C104" s="134"/>
      <c r="D104" s="19">
        <f>E104+F104+G104+H104</f>
        <v>3765</v>
      </c>
      <c r="E104" s="15">
        <v>0</v>
      </c>
      <c r="F104" s="15">
        <v>0</v>
      </c>
      <c r="G104" s="15">
        <v>3765</v>
      </c>
      <c r="H104" s="15">
        <v>0</v>
      </c>
      <c r="I104" s="46">
        <f t="shared" si="12"/>
        <v>3021.889</v>
      </c>
      <c r="J104" s="46">
        <v>0</v>
      </c>
      <c r="K104" s="46">
        <v>0</v>
      </c>
      <c r="L104" s="46">
        <v>3021.889</v>
      </c>
      <c r="M104" s="46">
        <v>0</v>
      </c>
      <c r="N104" s="73" t="s">
        <v>470</v>
      </c>
    </row>
    <row r="105" spans="1:14" ht="45">
      <c r="A105" s="21" t="s">
        <v>115</v>
      </c>
      <c r="B105" s="16" t="s">
        <v>210</v>
      </c>
      <c r="C105" s="135"/>
      <c r="D105" s="19">
        <f>E105+F105+G105+H105</f>
        <v>678.6</v>
      </c>
      <c r="E105" s="15">
        <v>0</v>
      </c>
      <c r="F105" s="15">
        <v>678.6</v>
      </c>
      <c r="G105" s="15">
        <v>0</v>
      </c>
      <c r="H105" s="15">
        <v>0</v>
      </c>
      <c r="I105" s="46">
        <f t="shared" si="12"/>
        <v>678.6</v>
      </c>
      <c r="J105" s="46">
        <v>0</v>
      </c>
      <c r="K105" s="46">
        <v>678.6</v>
      </c>
      <c r="L105" s="46">
        <v>0</v>
      </c>
      <c r="M105" s="46">
        <v>0</v>
      </c>
      <c r="N105" s="75"/>
    </row>
    <row r="106" spans="1:14" ht="45">
      <c r="A106" s="21" t="s">
        <v>116</v>
      </c>
      <c r="B106" s="16" t="s">
        <v>43</v>
      </c>
      <c r="C106" s="126" t="s">
        <v>137</v>
      </c>
      <c r="D106" s="19">
        <f t="shared" si="11"/>
        <v>1998</v>
      </c>
      <c r="E106" s="15">
        <v>0</v>
      </c>
      <c r="F106" s="15">
        <v>0</v>
      </c>
      <c r="G106" s="15">
        <v>1998</v>
      </c>
      <c r="H106" s="15">
        <v>0</v>
      </c>
      <c r="I106" s="46">
        <f t="shared" si="12"/>
        <v>1800.654</v>
      </c>
      <c r="J106" s="46">
        <v>0</v>
      </c>
      <c r="K106" s="46">
        <v>0</v>
      </c>
      <c r="L106" s="46">
        <v>1800.654</v>
      </c>
      <c r="M106" s="46">
        <v>0</v>
      </c>
      <c r="N106" s="75"/>
    </row>
    <row r="107" spans="1:14" ht="45" customHeight="1">
      <c r="A107" s="21" t="s">
        <v>117</v>
      </c>
      <c r="B107" s="16" t="s">
        <v>323</v>
      </c>
      <c r="C107" s="134"/>
      <c r="D107" s="19">
        <f t="shared" si="11"/>
        <v>2500</v>
      </c>
      <c r="E107" s="15">
        <v>0</v>
      </c>
      <c r="F107" s="15">
        <v>0</v>
      </c>
      <c r="G107" s="15">
        <v>2500</v>
      </c>
      <c r="H107" s="15">
        <v>0</v>
      </c>
      <c r="I107" s="46">
        <f t="shared" si="12"/>
        <v>2529.619</v>
      </c>
      <c r="J107" s="46">
        <v>0</v>
      </c>
      <c r="K107" s="46">
        <v>0</v>
      </c>
      <c r="L107" s="46">
        <v>2529.619</v>
      </c>
      <c r="M107" s="46">
        <v>0</v>
      </c>
      <c r="N107" s="75"/>
    </row>
    <row r="108" spans="1:14" ht="45">
      <c r="A108" s="21" t="s">
        <v>118</v>
      </c>
      <c r="B108" s="16" t="s">
        <v>207</v>
      </c>
      <c r="C108" s="134"/>
      <c r="D108" s="19">
        <f t="shared" si="11"/>
        <v>300</v>
      </c>
      <c r="E108" s="15">
        <v>0</v>
      </c>
      <c r="F108" s="15">
        <v>0</v>
      </c>
      <c r="G108" s="15">
        <v>300</v>
      </c>
      <c r="H108" s="15">
        <v>0</v>
      </c>
      <c r="I108" s="46">
        <f t="shared" si="12"/>
        <v>101.138</v>
      </c>
      <c r="J108" s="46">
        <v>0</v>
      </c>
      <c r="K108" s="46">
        <v>0</v>
      </c>
      <c r="L108" s="46">
        <v>101.138</v>
      </c>
      <c r="M108" s="46">
        <v>0</v>
      </c>
      <c r="N108" s="75"/>
    </row>
    <row r="109" spans="1:14" ht="45">
      <c r="A109" s="21" t="s">
        <v>209</v>
      </c>
      <c r="B109" s="16" t="s">
        <v>324</v>
      </c>
      <c r="C109" s="135"/>
      <c r="D109" s="19">
        <f t="shared" si="11"/>
        <v>440</v>
      </c>
      <c r="E109" s="15">
        <v>0</v>
      </c>
      <c r="F109" s="15">
        <v>0</v>
      </c>
      <c r="G109" s="15">
        <v>440</v>
      </c>
      <c r="H109" s="15">
        <v>0</v>
      </c>
      <c r="I109" s="46">
        <f t="shared" si="12"/>
        <v>525.619</v>
      </c>
      <c r="J109" s="46">
        <v>0</v>
      </c>
      <c r="K109" s="46">
        <v>0</v>
      </c>
      <c r="L109" s="46">
        <v>525.619</v>
      </c>
      <c r="M109" s="46">
        <v>0</v>
      </c>
      <c r="N109" s="75"/>
    </row>
    <row r="110" spans="1:14" ht="75">
      <c r="A110" s="21" t="s">
        <v>375</v>
      </c>
      <c r="B110" s="16" t="s">
        <v>377</v>
      </c>
      <c r="C110" s="41"/>
      <c r="D110" s="19">
        <f t="shared" si="11"/>
        <v>0</v>
      </c>
      <c r="E110" s="15">
        <v>0</v>
      </c>
      <c r="F110" s="15">
        <v>0</v>
      </c>
      <c r="G110" s="15">
        <v>0</v>
      </c>
      <c r="H110" s="15">
        <v>0</v>
      </c>
      <c r="I110" s="54">
        <f t="shared" si="12"/>
        <v>47.5</v>
      </c>
      <c r="J110" s="54">
        <v>0</v>
      </c>
      <c r="K110" s="54">
        <v>0</v>
      </c>
      <c r="L110" s="54">
        <v>47.5</v>
      </c>
      <c r="M110" s="54">
        <v>0</v>
      </c>
      <c r="N110" s="73" t="s">
        <v>462</v>
      </c>
    </row>
    <row r="111" spans="1:14" ht="43.5" customHeight="1">
      <c r="A111" s="21" t="s">
        <v>376</v>
      </c>
      <c r="B111" s="16" t="s">
        <v>378</v>
      </c>
      <c r="C111" s="41"/>
      <c r="D111" s="19">
        <f t="shared" si="11"/>
        <v>0</v>
      </c>
      <c r="E111" s="15">
        <v>0</v>
      </c>
      <c r="F111" s="15">
        <v>0</v>
      </c>
      <c r="G111" s="15">
        <v>0</v>
      </c>
      <c r="H111" s="15">
        <v>0</v>
      </c>
      <c r="I111" s="54">
        <f t="shared" si="12"/>
        <v>31.508</v>
      </c>
      <c r="J111" s="54">
        <v>0</v>
      </c>
      <c r="K111" s="54">
        <v>0</v>
      </c>
      <c r="L111" s="54">
        <v>31.508</v>
      </c>
      <c r="M111" s="54">
        <v>0</v>
      </c>
      <c r="N111" s="78"/>
    </row>
    <row r="112" spans="1:14" s="3" customFormat="1" ht="15" customHeight="1">
      <c r="A112" s="20" t="s">
        <v>73</v>
      </c>
      <c r="B112" s="20" t="s">
        <v>30</v>
      </c>
      <c r="C112" s="7"/>
      <c r="D112" s="18">
        <f aca="true" t="shared" si="13" ref="D112:M112">D113+D119+D135+D139</f>
        <v>638717.593</v>
      </c>
      <c r="E112" s="18">
        <f t="shared" si="13"/>
        <v>0</v>
      </c>
      <c r="F112" s="18">
        <f t="shared" si="13"/>
        <v>324886.5</v>
      </c>
      <c r="G112" s="18">
        <f t="shared" si="13"/>
        <v>302186.178</v>
      </c>
      <c r="H112" s="18">
        <f t="shared" si="13"/>
        <v>11644.914999999999</v>
      </c>
      <c r="I112" s="99">
        <f t="shared" si="13"/>
        <v>661822.9800000001</v>
      </c>
      <c r="J112" s="99">
        <f t="shared" si="13"/>
        <v>5007.6</v>
      </c>
      <c r="K112" s="99">
        <f t="shared" si="13"/>
        <v>358679.74</v>
      </c>
      <c r="L112" s="99">
        <f t="shared" si="13"/>
        <v>289776.92</v>
      </c>
      <c r="M112" s="99">
        <f t="shared" si="13"/>
        <v>8358.720000000001</v>
      </c>
      <c r="N112" s="95"/>
    </row>
    <row r="113" spans="1:14" s="6" customFormat="1" ht="45">
      <c r="A113" s="23" t="s">
        <v>119</v>
      </c>
      <c r="B113" s="14" t="s">
        <v>138</v>
      </c>
      <c r="C113" s="13"/>
      <c r="D113" s="19">
        <f>D114+D115+D116</f>
        <v>192938.938</v>
      </c>
      <c r="E113" s="19">
        <f>E114+E115+E116</f>
        <v>0</v>
      </c>
      <c r="F113" s="19">
        <f>F114+F115+F116</f>
        <v>82198</v>
      </c>
      <c r="G113" s="35">
        <f>G114+G115+G116</f>
        <v>102276.618</v>
      </c>
      <c r="H113" s="19">
        <f>H114+H115+H116</f>
        <v>8464.32</v>
      </c>
      <c r="I113" s="100">
        <f>J113+K113+L113+M113</f>
        <v>201221.77000000002</v>
      </c>
      <c r="J113" s="100">
        <f>J114+J115+J116</f>
        <v>0</v>
      </c>
      <c r="K113" s="100">
        <f>K114+K115+K116</f>
        <v>97575.77</v>
      </c>
      <c r="L113" s="100">
        <f>L114+L115+L116</f>
        <v>98221.37</v>
      </c>
      <c r="M113" s="100">
        <f>M114+M115+M116</f>
        <v>5424.63</v>
      </c>
      <c r="N113" s="96" t="s">
        <v>493</v>
      </c>
    </row>
    <row r="114" spans="1:14" ht="105">
      <c r="A114" s="21" t="s">
        <v>120</v>
      </c>
      <c r="B114" s="14" t="s">
        <v>259</v>
      </c>
      <c r="C114" s="141" t="s">
        <v>31</v>
      </c>
      <c r="D114" s="15">
        <f>E114+F114+G114+H114</f>
        <v>100</v>
      </c>
      <c r="E114" s="15">
        <v>0</v>
      </c>
      <c r="F114" s="19">
        <v>0</v>
      </c>
      <c r="G114" s="29">
        <v>100</v>
      </c>
      <c r="H114" s="15">
        <v>0</v>
      </c>
      <c r="I114" s="101">
        <f>J114+K114+L114+M114</f>
        <v>100</v>
      </c>
      <c r="J114" s="101">
        <v>0</v>
      </c>
      <c r="K114" s="101">
        <v>0</v>
      </c>
      <c r="L114" s="101">
        <v>100</v>
      </c>
      <c r="M114" s="101">
        <v>0</v>
      </c>
      <c r="N114" s="97"/>
    </row>
    <row r="115" spans="1:14" ht="90">
      <c r="A115" s="21" t="s">
        <v>121</v>
      </c>
      <c r="B115" s="14" t="s">
        <v>260</v>
      </c>
      <c r="C115" s="142"/>
      <c r="D115" s="15">
        <f>E115+F115+G115+H115</f>
        <v>82198</v>
      </c>
      <c r="E115" s="15">
        <v>0</v>
      </c>
      <c r="F115" s="19">
        <v>82198</v>
      </c>
      <c r="G115" s="29">
        <v>0</v>
      </c>
      <c r="H115" s="15">
        <v>0</v>
      </c>
      <c r="I115" s="100">
        <f>J115+K115+L115+M115</f>
        <v>97575.77</v>
      </c>
      <c r="J115" s="100">
        <v>0</v>
      </c>
      <c r="K115" s="100">
        <v>97575.77</v>
      </c>
      <c r="L115" s="100">
        <v>0</v>
      </c>
      <c r="M115" s="100">
        <v>0</v>
      </c>
      <c r="N115" s="96" t="s">
        <v>493</v>
      </c>
    </row>
    <row r="116" spans="1:14" ht="90">
      <c r="A116" s="21" t="s">
        <v>122</v>
      </c>
      <c r="B116" s="14" t="s">
        <v>335</v>
      </c>
      <c r="C116" s="142"/>
      <c r="D116" s="15">
        <f>E116+F116+G116+H116</f>
        <v>110640.938</v>
      </c>
      <c r="E116" s="15">
        <v>0</v>
      </c>
      <c r="F116" s="19">
        <v>0</v>
      </c>
      <c r="G116" s="37">
        <v>102176.618</v>
      </c>
      <c r="H116" s="15">
        <v>8464.32</v>
      </c>
      <c r="I116" s="15">
        <f>J116+K116+L116+M116</f>
        <v>103546</v>
      </c>
      <c r="J116" s="101">
        <v>0</v>
      </c>
      <c r="K116" s="101">
        <v>0</v>
      </c>
      <c r="L116" s="101">
        <v>98121.37</v>
      </c>
      <c r="M116" s="101">
        <v>5424.63</v>
      </c>
      <c r="N116" s="96" t="s">
        <v>493</v>
      </c>
    </row>
    <row r="117" spans="1:14" ht="75">
      <c r="A117" s="21"/>
      <c r="B117" s="14" t="s">
        <v>336</v>
      </c>
      <c r="C117" s="10"/>
      <c r="D117" s="15">
        <f>G117</f>
        <v>1000</v>
      </c>
      <c r="E117" s="15">
        <v>0</v>
      </c>
      <c r="F117" s="19">
        <v>0</v>
      </c>
      <c r="G117" s="29">
        <v>1000</v>
      </c>
      <c r="H117" s="15">
        <v>0</v>
      </c>
      <c r="I117" s="15">
        <f>L117</f>
        <v>1190.6</v>
      </c>
      <c r="J117" s="101">
        <v>0</v>
      </c>
      <c r="K117" s="101">
        <v>0</v>
      </c>
      <c r="L117" s="101">
        <v>1190.6</v>
      </c>
      <c r="M117" s="101">
        <v>0</v>
      </c>
      <c r="N117" s="96" t="s">
        <v>493</v>
      </c>
    </row>
    <row r="118" spans="1:14" ht="90">
      <c r="A118" s="21"/>
      <c r="B118" s="14" t="s">
        <v>334</v>
      </c>
      <c r="C118" s="10"/>
      <c r="D118" s="15">
        <f>G118</f>
        <v>4363.443</v>
      </c>
      <c r="E118" s="15">
        <v>0</v>
      </c>
      <c r="F118" s="19">
        <v>0</v>
      </c>
      <c r="G118" s="29">
        <v>4363.443</v>
      </c>
      <c r="H118" s="15">
        <v>0</v>
      </c>
      <c r="I118" s="15">
        <f>L118</f>
        <v>4641.17</v>
      </c>
      <c r="J118" s="101">
        <v>0</v>
      </c>
      <c r="K118" s="101">
        <v>0</v>
      </c>
      <c r="L118" s="101">
        <v>4641.17</v>
      </c>
      <c r="M118" s="101">
        <v>0</v>
      </c>
      <c r="N118" s="96" t="s">
        <v>493</v>
      </c>
    </row>
    <row r="119" spans="1:14" s="6" customFormat="1" ht="45">
      <c r="A119" s="103" t="s">
        <v>123</v>
      </c>
      <c r="B119" s="104" t="s">
        <v>48</v>
      </c>
      <c r="C119" s="160" t="s">
        <v>31</v>
      </c>
      <c r="D119" s="87">
        <f aca="true" t="shared" si="14" ref="D119:M119">D120+D121+D124+D125+D128+D131+D132+D133</f>
        <v>378058.847</v>
      </c>
      <c r="E119" s="87">
        <f t="shared" si="14"/>
        <v>0</v>
      </c>
      <c r="F119" s="87">
        <f t="shared" si="14"/>
        <v>232289</v>
      </c>
      <c r="G119" s="105">
        <f t="shared" si="14"/>
        <v>142769.252</v>
      </c>
      <c r="H119" s="87">
        <f t="shared" si="14"/>
        <v>3000.595</v>
      </c>
      <c r="I119" s="100">
        <f t="shared" si="14"/>
        <v>395308.23</v>
      </c>
      <c r="J119" s="100">
        <f t="shared" si="14"/>
        <v>5007.6</v>
      </c>
      <c r="K119" s="100">
        <f t="shared" si="14"/>
        <v>250704.47</v>
      </c>
      <c r="L119" s="100">
        <f t="shared" si="14"/>
        <v>136793.56999999998</v>
      </c>
      <c r="M119" s="100">
        <f t="shared" si="14"/>
        <v>2802.59</v>
      </c>
      <c r="N119" s="96" t="s">
        <v>493</v>
      </c>
    </row>
    <row r="120" spans="1:14" s="9" customFormat="1" ht="60">
      <c r="A120" s="103" t="s">
        <v>124</v>
      </c>
      <c r="B120" s="104" t="s">
        <v>262</v>
      </c>
      <c r="C120" s="127"/>
      <c r="D120" s="87">
        <f>E120+F120+G120+H120</f>
        <v>211109</v>
      </c>
      <c r="E120" s="87">
        <v>0</v>
      </c>
      <c r="F120" s="87">
        <v>211109</v>
      </c>
      <c r="G120" s="87">
        <v>0</v>
      </c>
      <c r="H120" s="87">
        <v>0</v>
      </c>
      <c r="I120" s="100">
        <f>J120+K120+L120+M120</f>
        <v>226312.21</v>
      </c>
      <c r="J120" s="100">
        <v>0</v>
      </c>
      <c r="K120" s="100">
        <v>226312.21</v>
      </c>
      <c r="L120" s="100">
        <v>0</v>
      </c>
      <c r="M120" s="100">
        <v>0</v>
      </c>
      <c r="N120" s="96" t="s">
        <v>493</v>
      </c>
    </row>
    <row r="121" spans="1:14" s="9" customFormat="1" ht="75">
      <c r="A121" s="144" t="s">
        <v>125</v>
      </c>
      <c r="B121" s="104" t="s">
        <v>330</v>
      </c>
      <c r="C121" s="127"/>
      <c r="D121" s="87">
        <f>E121+F121+G121+H121</f>
        <v>137695.695</v>
      </c>
      <c r="E121" s="87">
        <v>0</v>
      </c>
      <c r="F121" s="87">
        <v>0</v>
      </c>
      <c r="G121" s="87">
        <v>134695.1</v>
      </c>
      <c r="H121" s="87">
        <v>3000.595</v>
      </c>
      <c r="I121" s="100">
        <f>J121+K121+L121+M121</f>
        <v>140448.05</v>
      </c>
      <c r="J121" s="100">
        <v>4709.5</v>
      </c>
      <c r="K121" s="100">
        <v>55.13</v>
      </c>
      <c r="L121" s="100">
        <v>132880.83</v>
      </c>
      <c r="M121" s="100">
        <v>2802.59</v>
      </c>
      <c r="N121" s="96" t="s">
        <v>493</v>
      </c>
    </row>
    <row r="122" spans="1:14" s="9" customFormat="1" ht="36" customHeight="1">
      <c r="A122" s="145"/>
      <c r="B122" s="104" t="s">
        <v>329</v>
      </c>
      <c r="C122" s="127"/>
      <c r="D122" s="87">
        <f>E122+F122+G122+H122</f>
        <v>5404</v>
      </c>
      <c r="E122" s="87">
        <v>0</v>
      </c>
      <c r="F122" s="87">
        <v>0</v>
      </c>
      <c r="G122" s="87">
        <v>5404</v>
      </c>
      <c r="H122" s="87">
        <v>0</v>
      </c>
      <c r="I122" s="100">
        <f>J122+K122+L122+M122</f>
        <v>5166.3099999999995</v>
      </c>
      <c r="J122" s="100">
        <v>3909.5</v>
      </c>
      <c r="K122" s="100">
        <v>0</v>
      </c>
      <c r="L122" s="100">
        <v>1256.81</v>
      </c>
      <c r="M122" s="100">
        <v>0</v>
      </c>
      <c r="N122" s="98"/>
    </row>
    <row r="123" spans="1:14" s="9" customFormat="1" ht="117" customHeight="1">
      <c r="A123" s="146"/>
      <c r="B123" s="104" t="s">
        <v>337</v>
      </c>
      <c r="C123" s="127"/>
      <c r="D123" s="87">
        <f>G123</f>
        <v>3100</v>
      </c>
      <c r="E123" s="87">
        <v>0</v>
      </c>
      <c r="F123" s="87">
        <v>0</v>
      </c>
      <c r="G123" s="106">
        <v>3100</v>
      </c>
      <c r="H123" s="87">
        <v>0</v>
      </c>
      <c r="I123" s="100">
        <f>L123</f>
        <v>9031</v>
      </c>
      <c r="J123" s="100">
        <v>0</v>
      </c>
      <c r="K123" s="100">
        <v>0</v>
      </c>
      <c r="L123" s="100">
        <v>9031</v>
      </c>
      <c r="M123" s="100">
        <v>0</v>
      </c>
      <c r="N123" s="96" t="s">
        <v>493</v>
      </c>
    </row>
    <row r="124" spans="1:14" s="9" customFormat="1" ht="45">
      <c r="A124" s="103" t="s">
        <v>139</v>
      </c>
      <c r="B124" s="104" t="s">
        <v>261</v>
      </c>
      <c r="C124" s="127"/>
      <c r="D124" s="87">
        <f aca="true" t="shared" si="15" ref="D124:D133">E124+F124+G124+H124</f>
        <v>21180</v>
      </c>
      <c r="E124" s="87">
        <v>0</v>
      </c>
      <c r="F124" s="87">
        <v>21180</v>
      </c>
      <c r="G124" s="87">
        <v>0</v>
      </c>
      <c r="H124" s="87">
        <v>0</v>
      </c>
      <c r="I124" s="100">
        <f>J124+K124+L124+M124</f>
        <v>22800.98</v>
      </c>
      <c r="J124" s="100">
        <v>0</v>
      </c>
      <c r="K124" s="100">
        <v>22800.98</v>
      </c>
      <c r="L124" s="100">
        <v>0</v>
      </c>
      <c r="M124" s="100">
        <v>0</v>
      </c>
      <c r="N124" s="96" t="s">
        <v>493</v>
      </c>
    </row>
    <row r="125" spans="1:14" s="9" customFormat="1" ht="75">
      <c r="A125" s="144" t="s">
        <v>140</v>
      </c>
      <c r="B125" s="104" t="s">
        <v>338</v>
      </c>
      <c r="C125" s="127"/>
      <c r="D125" s="87">
        <f t="shared" si="15"/>
        <v>742.152</v>
      </c>
      <c r="E125" s="87">
        <v>0</v>
      </c>
      <c r="F125" s="87">
        <v>0</v>
      </c>
      <c r="G125" s="87">
        <v>742.152</v>
      </c>
      <c r="H125" s="87">
        <v>0</v>
      </c>
      <c r="I125" s="100">
        <f>J125+K125+L125+M125</f>
        <v>739.81</v>
      </c>
      <c r="J125" s="100">
        <v>0</v>
      </c>
      <c r="K125" s="100">
        <v>0</v>
      </c>
      <c r="L125" s="100">
        <v>739.81</v>
      </c>
      <c r="M125" s="100">
        <v>0</v>
      </c>
      <c r="N125" s="98"/>
    </row>
    <row r="126" spans="1:14" s="9" customFormat="1" ht="45" customHeight="1">
      <c r="A126" s="145"/>
      <c r="B126" s="104" t="s">
        <v>339</v>
      </c>
      <c r="C126" s="127"/>
      <c r="D126" s="87">
        <f t="shared" si="15"/>
        <v>442.152</v>
      </c>
      <c r="E126" s="87">
        <v>0</v>
      </c>
      <c r="F126" s="87">
        <v>0</v>
      </c>
      <c r="G126" s="87">
        <v>442.152</v>
      </c>
      <c r="H126" s="87">
        <v>0</v>
      </c>
      <c r="I126" s="100">
        <f>J126+K126+L126+M126</f>
        <v>442.152</v>
      </c>
      <c r="J126" s="100">
        <v>0</v>
      </c>
      <c r="K126" s="100">
        <v>0</v>
      </c>
      <c r="L126" s="100">
        <v>442.152</v>
      </c>
      <c r="M126" s="100">
        <v>0</v>
      </c>
      <c r="N126" s="98"/>
    </row>
    <row r="127" spans="1:14" s="9" customFormat="1" ht="42" customHeight="1">
      <c r="A127" s="146"/>
      <c r="B127" s="104" t="s">
        <v>340</v>
      </c>
      <c r="C127" s="127"/>
      <c r="D127" s="87">
        <f t="shared" si="15"/>
        <v>300</v>
      </c>
      <c r="E127" s="87">
        <v>0</v>
      </c>
      <c r="F127" s="87">
        <v>0</v>
      </c>
      <c r="G127" s="87">
        <v>300</v>
      </c>
      <c r="H127" s="87">
        <v>0</v>
      </c>
      <c r="I127" s="100">
        <f>J127+K127+L127+M127</f>
        <v>297.66</v>
      </c>
      <c r="J127" s="100">
        <v>0</v>
      </c>
      <c r="K127" s="100">
        <v>0</v>
      </c>
      <c r="L127" s="100">
        <v>297.66</v>
      </c>
      <c r="M127" s="100">
        <v>0</v>
      </c>
      <c r="N127" s="98"/>
    </row>
    <row r="128" spans="1:14" s="9" customFormat="1" ht="120">
      <c r="A128" s="144" t="s">
        <v>141</v>
      </c>
      <c r="B128" s="104" t="s">
        <v>263</v>
      </c>
      <c r="C128" s="127"/>
      <c r="D128" s="87">
        <v>2600</v>
      </c>
      <c r="E128" s="87">
        <v>0</v>
      </c>
      <c r="F128" s="87">
        <v>0</v>
      </c>
      <c r="G128" s="87">
        <v>2600</v>
      </c>
      <c r="H128" s="87">
        <v>0</v>
      </c>
      <c r="I128" s="102">
        <f>J128+K128+L128+M128</f>
        <v>3225.75</v>
      </c>
      <c r="J128" s="102">
        <f>J129+J130</f>
        <v>0</v>
      </c>
      <c r="K128" s="102">
        <f>K129+K130</f>
        <v>702.82</v>
      </c>
      <c r="L128" s="102">
        <f>L129+L130</f>
        <v>2522.93</v>
      </c>
      <c r="M128" s="102">
        <f>M129+M130</f>
        <v>0</v>
      </c>
      <c r="N128" s="155" t="s">
        <v>494</v>
      </c>
    </row>
    <row r="129" spans="1:14" s="9" customFormat="1" ht="30">
      <c r="A129" s="145"/>
      <c r="B129" s="104" t="s">
        <v>332</v>
      </c>
      <c r="C129" s="127"/>
      <c r="D129" s="87">
        <v>1300</v>
      </c>
      <c r="E129" s="87">
        <v>0</v>
      </c>
      <c r="F129" s="87">
        <v>0</v>
      </c>
      <c r="G129" s="87">
        <v>1300</v>
      </c>
      <c r="H129" s="87">
        <v>0</v>
      </c>
      <c r="I129" s="102">
        <v>1300</v>
      </c>
      <c r="J129" s="102">
        <v>0</v>
      </c>
      <c r="K129" s="102">
        <v>351.41</v>
      </c>
      <c r="L129" s="102">
        <v>1249.09</v>
      </c>
      <c r="M129" s="102">
        <v>0</v>
      </c>
      <c r="N129" s="156"/>
    </row>
    <row r="130" spans="1:14" s="9" customFormat="1" ht="30">
      <c r="A130" s="146"/>
      <c r="B130" s="104" t="s">
        <v>333</v>
      </c>
      <c r="C130" s="128"/>
      <c r="D130" s="87">
        <v>1300</v>
      </c>
      <c r="E130" s="87">
        <v>0</v>
      </c>
      <c r="F130" s="87">
        <v>0</v>
      </c>
      <c r="G130" s="87">
        <v>1300</v>
      </c>
      <c r="H130" s="87">
        <v>0</v>
      </c>
      <c r="I130" s="102">
        <v>1300</v>
      </c>
      <c r="J130" s="102">
        <v>0</v>
      </c>
      <c r="K130" s="102">
        <v>351.41</v>
      </c>
      <c r="L130" s="102">
        <v>1273.84</v>
      </c>
      <c r="M130" s="102">
        <v>0</v>
      </c>
      <c r="N130" s="120"/>
    </row>
    <row r="131" spans="1:14" ht="270">
      <c r="A131" s="21" t="s">
        <v>142</v>
      </c>
      <c r="B131" s="14" t="s">
        <v>331</v>
      </c>
      <c r="C131" s="10" t="s">
        <v>133</v>
      </c>
      <c r="D131" s="87">
        <f t="shared" si="15"/>
        <v>3600</v>
      </c>
      <c r="E131" s="87">
        <v>0</v>
      </c>
      <c r="F131" s="87">
        <v>0</v>
      </c>
      <c r="G131" s="87">
        <v>3600</v>
      </c>
      <c r="H131" s="87">
        <v>0</v>
      </c>
      <c r="I131" s="100">
        <f>J131+K131+L131+M131</f>
        <v>0</v>
      </c>
      <c r="J131" s="100">
        <v>0</v>
      </c>
      <c r="K131" s="100">
        <v>0</v>
      </c>
      <c r="L131" s="100">
        <v>0</v>
      </c>
      <c r="M131" s="100">
        <v>0</v>
      </c>
      <c r="N131" s="96" t="s">
        <v>3</v>
      </c>
    </row>
    <row r="132" spans="1:14" ht="105">
      <c r="A132" s="21" t="s">
        <v>143</v>
      </c>
      <c r="B132" s="14" t="s">
        <v>341</v>
      </c>
      <c r="C132" s="141" t="s">
        <v>31</v>
      </c>
      <c r="D132" s="87">
        <f t="shared" si="15"/>
        <v>782</v>
      </c>
      <c r="E132" s="87">
        <v>0</v>
      </c>
      <c r="F132" s="87">
        <v>0</v>
      </c>
      <c r="G132" s="87">
        <v>782</v>
      </c>
      <c r="H132" s="87">
        <v>0</v>
      </c>
      <c r="I132" s="102">
        <f>J132+K132+L132+M132</f>
        <v>1431.43</v>
      </c>
      <c r="J132" s="102">
        <v>298.1</v>
      </c>
      <c r="K132" s="102">
        <v>833.33</v>
      </c>
      <c r="L132" s="102">
        <v>300</v>
      </c>
      <c r="M132" s="102">
        <v>0</v>
      </c>
      <c r="N132" s="96" t="s">
        <v>493</v>
      </c>
    </row>
    <row r="133" spans="1:14" ht="105">
      <c r="A133" s="21" t="s">
        <v>144</v>
      </c>
      <c r="B133" s="14" t="s">
        <v>342</v>
      </c>
      <c r="C133" s="132"/>
      <c r="D133" s="87">
        <f t="shared" si="15"/>
        <v>350</v>
      </c>
      <c r="E133" s="87">
        <v>0</v>
      </c>
      <c r="F133" s="87">
        <v>0</v>
      </c>
      <c r="G133" s="87">
        <v>350</v>
      </c>
      <c r="H133" s="87">
        <v>0</v>
      </c>
      <c r="I133" s="100">
        <f>J133+K133+L133+M133</f>
        <v>350</v>
      </c>
      <c r="J133" s="100">
        <v>0</v>
      </c>
      <c r="K133" s="100">
        <v>0</v>
      </c>
      <c r="L133" s="100">
        <v>350</v>
      </c>
      <c r="M133" s="100">
        <v>0</v>
      </c>
      <c r="N133" s="97"/>
    </row>
    <row r="134" spans="1:14" ht="74.25" customHeight="1" hidden="1">
      <c r="A134" s="21"/>
      <c r="B134" s="14"/>
      <c r="C134" s="132"/>
      <c r="D134" s="19"/>
      <c r="E134" s="15"/>
      <c r="F134" s="15"/>
      <c r="G134" s="15"/>
      <c r="H134" s="15"/>
      <c r="I134" s="101"/>
      <c r="J134" s="101"/>
      <c r="K134" s="101"/>
      <c r="L134" s="101"/>
      <c r="M134" s="101"/>
      <c r="N134" s="97"/>
    </row>
    <row r="135" spans="1:14" s="6" customFormat="1" ht="60">
      <c r="A135" s="23" t="s">
        <v>126</v>
      </c>
      <c r="B135" s="14" t="s">
        <v>264</v>
      </c>
      <c r="C135" s="132"/>
      <c r="D135" s="19">
        <f aca="true" t="shared" si="16" ref="D135:M135">D136+D137+D138</f>
        <v>46693.357</v>
      </c>
      <c r="E135" s="19">
        <f t="shared" si="16"/>
        <v>0</v>
      </c>
      <c r="F135" s="19">
        <f t="shared" si="16"/>
        <v>10399.5</v>
      </c>
      <c r="G135" s="19">
        <f t="shared" si="16"/>
        <v>36113.857</v>
      </c>
      <c r="H135" s="19">
        <f t="shared" si="16"/>
        <v>180</v>
      </c>
      <c r="I135" s="100">
        <f t="shared" si="16"/>
        <v>45992.049999999996</v>
      </c>
      <c r="J135" s="100">
        <f t="shared" si="16"/>
        <v>0</v>
      </c>
      <c r="K135" s="100">
        <f t="shared" si="16"/>
        <v>10399.5</v>
      </c>
      <c r="L135" s="100">
        <f t="shared" si="16"/>
        <v>35461.049999999996</v>
      </c>
      <c r="M135" s="102">
        <f t="shared" si="16"/>
        <v>131.5</v>
      </c>
      <c r="N135" s="98"/>
    </row>
    <row r="136" spans="1:14" s="9" customFormat="1" ht="75">
      <c r="A136" s="21" t="s">
        <v>146</v>
      </c>
      <c r="B136" s="14" t="s">
        <v>265</v>
      </c>
      <c r="C136" s="132"/>
      <c r="D136" s="19">
        <f>E136+F136+G136+H136</f>
        <v>32713.554</v>
      </c>
      <c r="E136" s="19">
        <v>0</v>
      </c>
      <c r="F136" s="19">
        <v>0</v>
      </c>
      <c r="G136" s="35">
        <v>32533.554</v>
      </c>
      <c r="H136" s="19">
        <v>180</v>
      </c>
      <c r="I136" s="100">
        <f>J136+K136+L136+M136</f>
        <v>32086.06</v>
      </c>
      <c r="J136" s="100">
        <v>0</v>
      </c>
      <c r="K136" s="100">
        <v>0</v>
      </c>
      <c r="L136" s="100">
        <v>31954.56</v>
      </c>
      <c r="M136" s="102">
        <v>131.5</v>
      </c>
      <c r="N136" s="98"/>
    </row>
    <row r="137" spans="1:14" s="9" customFormat="1" ht="30">
      <c r="A137" s="21" t="s">
        <v>147</v>
      </c>
      <c r="B137" s="14" t="s">
        <v>145</v>
      </c>
      <c r="C137" s="132"/>
      <c r="D137" s="19">
        <f>E137+F137+G137+H137</f>
        <v>13579.803</v>
      </c>
      <c r="E137" s="19">
        <v>0</v>
      </c>
      <c r="F137" s="19">
        <v>10399.5</v>
      </c>
      <c r="G137" s="35">
        <v>3180.303</v>
      </c>
      <c r="H137" s="19">
        <v>0</v>
      </c>
      <c r="I137" s="102">
        <f>J137+K137+L137+M137</f>
        <v>13523.11</v>
      </c>
      <c r="J137" s="102">
        <v>0</v>
      </c>
      <c r="K137" s="102">
        <v>10399.5</v>
      </c>
      <c r="L137" s="102">
        <v>3123.61</v>
      </c>
      <c r="M137" s="102">
        <v>0</v>
      </c>
      <c r="N137" s="98"/>
    </row>
    <row r="138" spans="1:14" s="9" customFormat="1" ht="32.25" customHeight="1">
      <c r="A138" s="21" t="s">
        <v>148</v>
      </c>
      <c r="B138" s="14" t="s">
        <v>266</v>
      </c>
      <c r="C138" s="133"/>
      <c r="D138" s="19">
        <f>E138+F138+G138+H138</f>
        <v>400</v>
      </c>
      <c r="E138" s="19">
        <v>0</v>
      </c>
      <c r="F138" s="19">
        <v>0</v>
      </c>
      <c r="G138" s="19">
        <v>400</v>
      </c>
      <c r="H138" s="19">
        <v>0</v>
      </c>
      <c r="I138" s="102">
        <f>J138+K138+L138+M138</f>
        <v>382.88</v>
      </c>
      <c r="J138" s="102">
        <v>0</v>
      </c>
      <c r="K138" s="102">
        <v>0</v>
      </c>
      <c r="L138" s="102">
        <v>382.88</v>
      </c>
      <c r="M138" s="102">
        <v>0</v>
      </c>
      <c r="N138" s="98"/>
    </row>
    <row r="139" spans="1:14" s="6" customFormat="1" ht="45">
      <c r="A139" s="23" t="s">
        <v>149</v>
      </c>
      <c r="B139" s="14" t="s">
        <v>267</v>
      </c>
      <c r="C139" s="141" t="s">
        <v>31</v>
      </c>
      <c r="D139" s="19">
        <f aca="true" t="shared" si="17" ref="D139:M139">D140+D141+D142</f>
        <v>21026.451</v>
      </c>
      <c r="E139" s="19">
        <f t="shared" si="17"/>
        <v>0</v>
      </c>
      <c r="F139" s="19">
        <f t="shared" si="17"/>
        <v>0</v>
      </c>
      <c r="G139" s="35">
        <f t="shared" si="17"/>
        <v>21026.451</v>
      </c>
      <c r="H139" s="19">
        <f t="shared" si="17"/>
        <v>0</v>
      </c>
      <c r="I139" s="102">
        <f t="shared" si="17"/>
        <v>19300.93</v>
      </c>
      <c r="J139" s="102">
        <f t="shared" si="17"/>
        <v>0</v>
      </c>
      <c r="K139" s="102">
        <f t="shared" si="17"/>
        <v>0</v>
      </c>
      <c r="L139" s="102">
        <f t="shared" si="17"/>
        <v>19300.93</v>
      </c>
      <c r="M139" s="102">
        <f t="shared" si="17"/>
        <v>0</v>
      </c>
      <c r="N139" s="98"/>
    </row>
    <row r="140" spans="1:14" s="9" customFormat="1" ht="30">
      <c r="A140" s="21" t="s">
        <v>150</v>
      </c>
      <c r="B140" s="14" t="s">
        <v>268</v>
      </c>
      <c r="C140" s="134"/>
      <c r="D140" s="19">
        <f>E140+F140+G140+H140</f>
        <v>2777.378</v>
      </c>
      <c r="E140" s="19">
        <v>0</v>
      </c>
      <c r="F140" s="19">
        <v>0</v>
      </c>
      <c r="G140" s="35">
        <v>2777.378</v>
      </c>
      <c r="H140" s="19">
        <v>0</v>
      </c>
      <c r="I140" s="102">
        <f>J140+K140+L140+M140</f>
        <v>2838.1</v>
      </c>
      <c r="J140" s="102">
        <v>0</v>
      </c>
      <c r="K140" s="102">
        <v>0</v>
      </c>
      <c r="L140" s="102">
        <v>2838.1</v>
      </c>
      <c r="M140" s="102">
        <v>0</v>
      </c>
      <c r="N140" s="96" t="s">
        <v>493</v>
      </c>
    </row>
    <row r="141" spans="1:14" s="9" customFormat="1" ht="45">
      <c r="A141" s="21" t="s">
        <v>152</v>
      </c>
      <c r="B141" s="14" t="s">
        <v>151</v>
      </c>
      <c r="C141" s="134"/>
      <c r="D141" s="19">
        <f>E141+F141+G141+H141</f>
        <v>17562.133</v>
      </c>
      <c r="E141" s="19">
        <v>0</v>
      </c>
      <c r="F141" s="19">
        <v>0</v>
      </c>
      <c r="G141" s="35">
        <v>17562.133</v>
      </c>
      <c r="H141" s="19">
        <v>0</v>
      </c>
      <c r="I141" s="102">
        <f>J141+K141+L141+M141</f>
        <v>15712.72</v>
      </c>
      <c r="J141" s="102">
        <v>0</v>
      </c>
      <c r="K141" s="102">
        <v>0</v>
      </c>
      <c r="L141" s="102">
        <v>15712.72</v>
      </c>
      <c r="M141" s="102">
        <v>0</v>
      </c>
      <c r="N141" s="98"/>
    </row>
    <row r="142" spans="1:14" s="9" customFormat="1" ht="75">
      <c r="A142" s="21" t="s">
        <v>153</v>
      </c>
      <c r="B142" s="14" t="s">
        <v>269</v>
      </c>
      <c r="C142" s="134"/>
      <c r="D142" s="19">
        <f>E142+F142+G142+H142</f>
        <v>686.94</v>
      </c>
      <c r="E142" s="19">
        <v>0</v>
      </c>
      <c r="F142" s="19">
        <v>0</v>
      </c>
      <c r="G142" s="35">
        <v>686.94</v>
      </c>
      <c r="H142" s="19">
        <v>0</v>
      </c>
      <c r="I142" s="102">
        <f>J142+K142+L142+M142</f>
        <v>750.11</v>
      </c>
      <c r="J142" s="102">
        <v>0</v>
      </c>
      <c r="K142" s="102">
        <v>0</v>
      </c>
      <c r="L142" s="102">
        <v>750.11</v>
      </c>
      <c r="M142" s="102">
        <v>0</v>
      </c>
      <c r="N142" s="96" t="s">
        <v>493</v>
      </c>
    </row>
    <row r="143" spans="1:14" s="3" customFormat="1" ht="15" customHeight="1">
      <c r="A143" s="25" t="s">
        <v>74</v>
      </c>
      <c r="B143" s="20" t="s">
        <v>32</v>
      </c>
      <c r="C143" s="7"/>
      <c r="D143" s="18">
        <f aca="true" t="shared" si="18" ref="D143:M143">D144+D150+D154+D155</f>
        <v>125135.62299999999</v>
      </c>
      <c r="E143" s="18">
        <f t="shared" si="18"/>
        <v>0</v>
      </c>
      <c r="F143" s="18">
        <f t="shared" si="18"/>
        <v>0</v>
      </c>
      <c r="G143" s="18">
        <f t="shared" si="18"/>
        <v>121605.62299999999</v>
      </c>
      <c r="H143" s="18">
        <f t="shared" si="18"/>
        <v>3530</v>
      </c>
      <c r="I143" s="18">
        <f t="shared" si="18"/>
        <v>124236.589</v>
      </c>
      <c r="J143" s="18">
        <f t="shared" si="18"/>
        <v>142.4</v>
      </c>
      <c r="K143" s="18">
        <f t="shared" si="18"/>
        <v>0</v>
      </c>
      <c r="L143" s="18">
        <f t="shared" si="18"/>
        <v>120243.489</v>
      </c>
      <c r="M143" s="18">
        <f t="shared" si="18"/>
        <v>3850.7000000000003</v>
      </c>
      <c r="N143" s="67"/>
    </row>
    <row r="144" spans="1:14" s="6" customFormat="1" ht="30">
      <c r="A144" s="23" t="s">
        <v>78</v>
      </c>
      <c r="B144" s="28" t="s">
        <v>272</v>
      </c>
      <c r="C144" s="141" t="s">
        <v>33</v>
      </c>
      <c r="D144" s="19">
        <f aca="true" t="shared" si="19" ref="D144:M144">D145+D147+D149</f>
        <v>89310.4</v>
      </c>
      <c r="E144" s="19">
        <f t="shared" si="19"/>
        <v>0</v>
      </c>
      <c r="F144" s="19">
        <f t="shared" si="19"/>
        <v>0</v>
      </c>
      <c r="G144" s="19">
        <f t="shared" si="19"/>
        <v>87710.4</v>
      </c>
      <c r="H144" s="19">
        <f t="shared" si="19"/>
        <v>1600</v>
      </c>
      <c r="I144" s="19">
        <f t="shared" si="19"/>
        <v>89387.889</v>
      </c>
      <c r="J144" s="19">
        <f t="shared" si="19"/>
        <v>142.4</v>
      </c>
      <c r="K144" s="19">
        <f t="shared" si="19"/>
        <v>0</v>
      </c>
      <c r="L144" s="19">
        <f t="shared" si="19"/>
        <v>87124.689</v>
      </c>
      <c r="M144" s="19">
        <f t="shared" si="19"/>
        <v>2120.8</v>
      </c>
      <c r="N144" s="50"/>
    </row>
    <row r="145" spans="1:14" ht="30">
      <c r="A145" s="137" t="s">
        <v>79</v>
      </c>
      <c r="B145" s="27" t="s">
        <v>273</v>
      </c>
      <c r="C145" s="132"/>
      <c r="D145" s="15">
        <f>E145+F145+G145+H145</f>
        <v>72019.4</v>
      </c>
      <c r="E145" s="15">
        <v>0</v>
      </c>
      <c r="F145" s="15">
        <v>0</v>
      </c>
      <c r="G145" s="19">
        <v>70919.4</v>
      </c>
      <c r="H145" s="19">
        <v>1100</v>
      </c>
      <c r="I145" s="46">
        <f>J145+K145+L145+M145</f>
        <v>71581</v>
      </c>
      <c r="J145" s="46">
        <v>50</v>
      </c>
      <c r="K145" s="46">
        <v>0</v>
      </c>
      <c r="L145" s="46">
        <v>69748.2</v>
      </c>
      <c r="M145" s="46">
        <v>1782.8</v>
      </c>
      <c r="N145" s="42"/>
    </row>
    <row r="146" spans="1:14" ht="30">
      <c r="A146" s="124"/>
      <c r="B146" s="16" t="s">
        <v>274</v>
      </c>
      <c r="C146" s="132"/>
      <c r="D146" s="15">
        <f>E146+F146+G146+H146</f>
        <v>3125</v>
      </c>
      <c r="E146" s="15">
        <v>0</v>
      </c>
      <c r="F146" s="15">
        <v>0</v>
      </c>
      <c r="G146" s="15">
        <v>3125</v>
      </c>
      <c r="H146" s="15">
        <v>0</v>
      </c>
      <c r="I146" s="46">
        <f>J146+K146+L146+M146</f>
        <v>3125</v>
      </c>
      <c r="J146" s="46">
        <v>0</v>
      </c>
      <c r="K146" s="46">
        <v>0</v>
      </c>
      <c r="L146" s="46">
        <v>3125</v>
      </c>
      <c r="M146" s="46">
        <v>0</v>
      </c>
      <c r="N146" s="42"/>
    </row>
    <row r="147" spans="1:14" ht="165">
      <c r="A147" s="163" t="s">
        <v>80</v>
      </c>
      <c r="B147" s="34" t="s">
        <v>275</v>
      </c>
      <c r="C147" s="132"/>
      <c r="D147" s="15">
        <f aca="true" t="shared" si="20" ref="D147:D155">E147+F147+G147+H147</f>
        <v>800</v>
      </c>
      <c r="E147" s="15">
        <v>0</v>
      </c>
      <c r="F147" s="15">
        <v>0</v>
      </c>
      <c r="G147" s="15">
        <v>300</v>
      </c>
      <c r="H147" s="15">
        <v>500</v>
      </c>
      <c r="I147" s="46">
        <f>J147+K147+L147+M147</f>
        <v>1486.889</v>
      </c>
      <c r="J147" s="46">
        <v>0</v>
      </c>
      <c r="K147" s="46">
        <v>0</v>
      </c>
      <c r="L147" s="46">
        <v>1168.889</v>
      </c>
      <c r="M147" s="46">
        <v>318</v>
      </c>
      <c r="N147" s="42"/>
    </row>
    <row r="148" spans="1:14" ht="30">
      <c r="A148" s="164"/>
      <c r="B148" s="34" t="s">
        <v>343</v>
      </c>
      <c r="C148" s="132"/>
      <c r="D148" s="15">
        <f t="shared" si="20"/>
        <v>300</v>
      </c>
      <c r="E148" s="15">
        <v>0</v>
      </c>
      <c r="F148" s="15">
        <v>0</v>
      </c>
      <c r="G148" s="15">
        <v>300</v>
      </c>
      <c r="H148" s="15">
        <v>0</v>
      </c>
      <c r="I148" s="46">
        <f>J148+K148+L148+M148</f>
        <v>300</v>
      </c>
      <c r="J148" s="46">
        <v>0</v>
      </c>
      <c r="K148" s="46">
        <v>0</v>
      </c>
      <c r="L148" s="46">
        <v>300</v>
      </c>
      <c r="M148" s="46">
        <v>0</v>
      </c>
      <c r="N148" s="42"/>
    </row>
    <row r="149" spans="1:14" ht="210">
      <c r="A149" s="21" t="s">
        <v>327</v>
      </c>
      <c r="B149" s="27" t="s">
        <v>276</v>
      </c>
      <c r="C149" s="132"/>
      <c r="D149" s="15">
        <f t="shared" si="20"/>
        <v>16491</v>
      </c>
      <c r="E149" s="15">
        <v>0</v>
      </c>
      <c r="F149" s="15">
        <v>0</v>
      </c>
      <c r="G149" s="15">
        <v>16491</v>
      </c>
      <c r="H149" s="15">
        <v>0</v>
      </c>
      <c r="I149" s="46">
        <f>J149+K149+L149+M149</f>
        <v>16320</v>
      </c>
      <c r="J149" s="46">
        <v>92.4</v>
      </c>
      <c r="K149" s="46">
        <v>0</v>
      </c>
      <c r="L149" s="46">
        <v>16207.6</v>
      </c>
      <c r="M149" s="46">
        <v>20</v>
      </c>
      <c r="N149" s="42"/>
    </row>
    <row r="150" spans="1:14" s="6" customFormat="1" ht="30">
      <c r="A150" s="23" t="s">
        <v>81</v>
      </c>
      <c r="B150" s="31" t="s">
        <v>328</v>
      </c>
      <c r="C150" s="132"/>
      <c r="D150" s="19">
        <f aca="true" t="shared" si="21" ref="D150:M150">D151+D152</f>
        <v>18930</v>
      </c>
      <c r="E150" s="19">
        <f t="shared" si="21"/>
        <v>0</v>
      </c>
      <c r="F150" s="19">
        <f t="shared" si="21"/>
        <v>0</v>
      </c>
      <c r="G150" s="19">
        <f t="shared" si="21"/>
        <v>17000</v>
      </c>
      <c r="H150" s="19">
        <f t="shared" si="21"/>
        <v>1930</v>
      </c>
      <c r="I150" s="19">
        <f t="shared" si="21"/>
        <v>18662.600000000002</v>
      </c>
      <c r="J150" s="19">
        <f t="shared" si="21"/>
        <v>0</v>
      </c>
      <c r="K150" s="19">
        <f t="shared" si="21"/>
        <v>0</v>
      </c>
      <c r="L150" s="19">
        <f t="shared" si="21"/>
        <v>16932.7</v>
      </c>
      <c r="M150" s="19">
        <f t="shared" si="21"/>
        <v>1729.9</v>
      </c>
      <c r="N150" s="50"/>
    </row>
    <row r="151" spans="1:14" ht="45">
      <c r="A151" s="21" t="s">
        <v>82</v>
      </c>
      <c r="B151" s="27" t="s">
        <v>154</v>
      </c>
      <c r="C151" s="132"/>
      <c r="D151" s="15">
        <f t="shared" si="20"/>
        <v>17010</v>
      </c>
      <c r="E151" s="15">
        <v>0</v>
      </c>
      <c r="F151" s="15">
        <v>0</v>
      </c>
      <c r="G151" s="15">
        <v>15500</v>
      </c>
      <c r="H151" s="15">
        <v>1510</v>
      </c>
      <c r="I151" s="46">
        <f>J151+K151+L151+M151</f>
        <v>16740.2</v>
      </c>
      <c r="J151" s="46">
        <v>0</v>
      </c>
      <c r="K151" s="46">
        <v>0</v>
      </c>
      <c r="L151" s="46">
        <v>15190.3</v>
      </c>
      <c r="M151" s="46">
        <v>1549.9</v>
      </c>
      <c r="N151" s="50"/>
    </row>
    <row r="152" spans="1:14" ht="90">
      <c r="A152" s="144" t="s">
        <v>277</v>
      </c>
      <c r="B152" s="34" t="s">
        <v>278</v>
      </c>
      <c r="C152" s="132"/>
      <c r="D152" s="15">
        <f t="shared" si="20"/>
        <v>1920</v>
      </c>
      <c r="E152" s="15">
        <v>0</v>
      </c>
      <c r="F152" s="15">
        <v>0</v>
      </c>
      <c r="G152" s="15">
        <v>1500</v>
      </c>
      <c r="H152" s="15">
        <v>420</v>
      </c>
      <c r="I152" s="46">
        <f>J152+K152+L152+M152</f>
        <v>1922.4</v>
      </c>
      <c r="J152" s="46">
        <v>0</v>
      </c>
      <c r="K152" s="46">
        <v>0</v>
      </c>
      <c r="L152" s="46">
        <f>L153</f>
        <v>1742.4</v>
      </c>
      <c r="M152" s="46">
        <v>180</v>
      </c>
      <c r="N152" s="50"/>
    </row>
    <row r="153" spans="1:14" ht="30">
      <c r="A153" s="146"/>
      <c r="B153" s="34" t="s">
        <v>344</v>
      </c>
      <c r="C153" s="132"/>
      <c r="D153" s="15">
        <f>E153+F153+G153+H153</f>
        <v>1500</v>
      </c>
      <c r="E153" s="15">
        <v>0</v>
      </c>
      <c r="F153" s="15">
        <v>0</v>
      </c>
      <c r="G153" s="15">
        <v>1500</v>
      </c>
      <c r="H153" s="15">
        <v>0</v>
      </c>
      <c r="I153" s="46">
        <f>J153+K153+L153+M153</f>
        <v>1742.4</v>
      </c>
      <c r="J153" s="46">
        <v>0</v>
      </c>
      <c r="K153" s="46">
        <v>0</v>
      </c>
      <c r="L153" s="46">
        <v>1742.4</v>
      </c>
      <c r="M153" s="46">
        <v>0</v>
      </c>
      <c r="N153" s="50"/>
    </row>
    <row r="154" spans="1:14" s="6" customFormat="1" ht="60">
      <c r="A154" s="23" t="s">
        <v>83</v>
      </c>
      <c r="B154" s="27" t="s">
        <v>279</v>
      </c>
      <c r="C154" s="132"/>
      <c r="D154" s="19">
        <f t="shared" si="20"/>
        <v>2180.223</v>
      </c>
      <c r="E154" s="19">
        <v>0</v>
      </c>
      <c r="F154" s="19">
        <v>0</v>
      </c>
      <c r="G154" s="19">
        <v>2180.223</v>
      </c>
      <c r="H154" s="19">
        <v>0</v>
      </c>
      <c r="I154" s="55">
        <f>J154+K154+L154+M154</f>
        <v>2096.1</v>
      </c>
      <c r="J154" s="55">
        <v>0</v>
      </c>
      <c r="K154" s="55">
        <v>0</v>
      </c>
      <c r="L154" s="55">
        <v>2096.1</v>
      </c>
      <c r="M154" s="55">
        <v>0</v>
      </c>
      <c r="N154" s="50"/>
    </row>
    <row r="155" spans="1:14" ht="45">
      <c r="A155" s="23" t="s">
        <v>127</v>
      </c>
      <c r="B155" s="27" t="s">
        <v>155</v>
      </c>
      <c r="C155" s="133"/>
      <c r="D155" s="15">
        <f t="shared" si="20"/>
        <v>14715</v>
      </c>
      <c r="E155" s="15">
        <v>0</v>
      </c>
      <c r="F155" s="15">
        <v>0</v>
      </c>
      <c r="G155" s="15">
        <v>14715</v>
      </c>
      <c r="H155" s="15">
        <v>0</v>
      </c>
      <c r="I155" s="46">
        <f>J155+K155+L155+M155</f>
        <v>14090</v>
      </c>
      <c r="J155" s="46">
        <v>0</v>
      </c>
      <c r="K155" s="46">
        <v>0</v>
      </c>
      <c r="L155" s="46">
        <v>14090</v>
      </c>
      <c r="M155" s="46">
        <v>0</v>
      </c>
      <c r="N155" s="42"/>
    </row>
    <row r="156" spans="1:14" s="3" customFormat="1" ht="42.75">
      <c r="A156" s="25" t="s">
        <v>75</v>
      </c>
      <c r="B156" s="20" t="s">
        <v>245</v>
      </c>
      <c r="C156" s="7"/>
      <c r="D156" s="18">
        <f>D157+D161+D164+D167</f>
        <v>5363.6</v>
      </c>
      <c r="E156" s="18">
        <v>0</v>
      </c>
      <c r="F156" s="18">
        <f>F157+F164</f>
        <v>178</v>
      </c>
      <c r="G156" s="18">
        <f>G157+G161+G164+G167</f>
        <v>5185.6</v>
      </c>
      <c r="H156" s="18">
        <v>0</v>
      </c>
      <c r="I156" s="51">
        <f aca="true" t="shared" si="22" ref="I156:I168">J156+K156+L156+M156</f>
        <v>5555.24467</v>
      </c>
      <c r="J156" s="51">
        <f>J157+J161+J164+J167</f>
        <v>0</v>
      </c>
      <c r="K156" s="51">
        <f>K157+K161+K164+K167</f>
        <v>178</v>
      </c>
      <c r="L156" s="51">
        <f>L157+L161+L164+L167</f>
        <v>5377.24467</v>
      </c>
      <c r="M156" s="51">
        <f>M157+M161+M164+M167</f>
        <v>0</v>
      </c>
      <c r="N156" s="67"/>
    </row>
    <row r="157" spans="1:14" s="6" customFormat="1" ht="30">
      <c r="A157" s="23" t="s">
        <v>84</v>
      </c>
      <c r="B157" s="14" t="s">
        <v>156</v>
      </c>
      <c r="C157" s="141" t="s">
        <v>246</v>
      </c>
      <c r="D157" s="19">
        <f>D158+D159</f>
        <v>464</v>
      </c>
      <c r="E157" s="19">
        <f>E158</f>
        <v>0</v>
      </c>
      <c r="F157" s="19">
        <f>F158</f>
        <v>128.4</v>
      </c>
      <c r="G157" s="19">
        <f>G158+G159</f>
        <v>335.6</v>
      </c>
      <c r="H157" s="19">
        <f>H158+H159</f>
        <v>0</v>
      </c>
      <c r="I157" s="55">
        <f t="shared" si="22"/>
        <v>729.1938700000001</v>
      </c>
      <c r="J157" s="55">
        <f>J158+J159+J160</f>
        <v>0</v>
      </c>
      <c r="K157" s="55">
        <f>K158+K159+K160</f>
        <v>128.4</v>
      </c>
      <c r="L157" s="55">
        <f>L158+L159+L160</f>
        <v>600.7938700000001</v>
      </c>
      <c r="M157" s="55">
        <f>M158+M159+M160</f>
        <v>0</v>
      </c>
      <c r="N157" s="50"/>
    </row>
    <row r="158" spans="1:14" s="6" customFormat="1" ht="45">
      <c r="A158" s="23" t="s">
        <v>85</v>
      </c>
      <c r="B158" s="14" t="s">
        <v>270</v>
      </c>
      <c r="C158" s="142"/>
      <c r="D158" s="19">
        <v>214</v>
      </c>
      <c r="E158" s="19">
        <v>0</v>
      </c>
      <c r="F158" s="19">
        <v>128.4</v>
      </c>
      <c r="G158" s="19">
        <v>85.6</v>
      </c>
      <c r="H158" s="19">
        <v>0</v>
      </c>
      <c r="I158" s="55">
        <f t="shared" si="22"/>
        <v>214</v>
      </c>
      <c r="J158" s="55">
        <v>0</v>
      </c>
      <c r="K158" s="55">
        <v>128.4</v>
      </c>
      <c r="L158" s="55">
        <v>85.6</v>
      </c>
      <c r="M158" s="55">
        <v>0</v>
      </c>
      <c r="N158" s="50"/>
    </row>
    <row r="159" spans="1:14" ht="45">
      <c r="A159" s="21" t="s">
        <v>271</v>
      </c>
      <c r="B159" s="16" t="s">
        <v>247</v>
      </c>
      <c r="C159" s="142"/>
      <c r="D159" s="15">
        <v>250</v>
      </c>
      <c r="E159" s="15">
        <v>0</v>
      </c>
      <c r="F159" s="15">
        <v>0</v>
      </c>
      <c r="G159" s="15">
        <v>250</v>
      </c>
      <c r="H159" s="15">
        <v>0</v>
      </c>
      <c r="I159" s="55">
        <f t="shared" si="22"/>
        <v>319.148</v>
      </c>
      <c r="J159" s="55">
        <v>0</v>
      </c>
      <c r="K159" s="55">
        <v>0</v>
      </c>
      <c r="L159" s="55">
        <v>319.148</v>
      </c>
      <c r="M159" s="55">
        <v>0</v>
      </c>
      <c r="N159" s="50"/>
    </row>
    <row r="160" spans="1:14" ht="105">
      <c r="A160" s="21" t="s">
        <v>446</v>
      </c>
      <c r="B160" s="16" t="s">
        <v>447</v>
      </c>
      <c r="C160" s="142"/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55">
        <f t="shared" si="22"/>
        <v>196.04587</v>
      </c>
      <c r="J160" s="55">
        <v>0</v>
      </c>
      <c r="K160" s="55">
        <v>0</v>
      </c>
      <c r="L160" s="55">
        <v>196.04587</v>
      </c>
      <c r="M160" s="55">
        <v>0</v>
      </c>
      <c r="N160" s="83" t="s">
        <v>1</v>
      </c>
    </row>
    <row r="161" spans="1:14" ht="15">
      <c r="A161" s="21" t="s">
        <v>86</v>
      </c>
      <c r="B161" s="16" t="s">
        <v>157</v>
      </c>
      <c r="C161" s="142"/>
      <c r="D161" s="87">
        <f>D162+D163</f>
        <v>500</v>
      </c>
      <c r="E161" s="87">
        <f>E162+E163</f>
        <v>0</v>
      </c>
      <c r="F161" s="87">
        <f>F162+F163</f>
        <v>0</v>
      </c>
      <c r="G161" s="87">
        <f>G162+G163</f>
        <v>500</v>
      </c>
      <c r="H161" s="87">
        <v>0</v>
      </c>
      <c r="I161" s="55">
        <f t="shared" si="22"/>
        <v>468.659</v>
      </c>
      <c r="J161" s="55">
        <f>J162+J163</f>
        <v>0</v>
      </c>
      <c r="K161" s="55">
        <f>K162+K163</f>
        <v>0</v>
      </c>
      <c r="L161" s="55">
        <f>L162+L163</f>
        <v>468.659</v>
      </c>
      <c r="M161" s="55">
        <f>M162+M163</f>
        <v>0</v>
      </c>
      <c r="N161" s="50"/>
    </row>
    <row r="162" spans="1:14" s="6" customFormat="1" ht="120">
      <c r="A162" s="23" t="s">
        <v>87</v>
      </c>
      <c r="B162" s="14" t="s">
        <v>248</v>
      </c>
      <c r="C162" s="142"/>
      <c r="D162" s="87">
        <v>200</v>
      </c>
      <c r="E162" s="87">
        <v>0</v>
      </c>
      <c r="F162" s="87">
        <v>0</v>
      </c>
      <c r="G162" s="87">
        <v>200</v>
      </c>
      <c r="H162" s="87">
        <v>0</v>
      </c>
      <c r="I162" s="55">
        <f t="shared" si="22"/>
        <v>168.798</v>
      </c>
      <c r="J162" s="55">
        <v>0</v>
      </c>
      <c r="K162" s="55">
        <v>0</v>
      </c>
      <c r="L162" s="55">
        <v>168.798</v>
      </c>
      <c r="M162" s="55">
        <v>0</v>
      </c>
      <c r="N162" s="86" t="s">
        <v>484</v>
      </c>
    </row>
    <row r="163" spans="1:14" s="9" customFormat="1" ht="30">
      <c r="A163" s="21" t="s">
        <v>158</v>
      </c>
      <c r="B163" s="14" t="s">
        <v>249</v>
      </c>
      <c r="C163" s="142"/>
      <c r="D163" s="15">
        <v>300</v>
      </c>
      <c r="E163" s="19">
        <v>0</v>
      </c>
      <c r="F163" s="19">
        <v>0</v>
      </c>
      <c r="G163" s="19">
        <v>300</v>
      </c>
      <c r="H163" s="19">
        <v>0</v>
      </c>
      <c r="I163" s="55">
        <f t="shared" si="22"/>
        <v>299.861</v>
      </c>
      <c r="J163" s="55">
        <v>0</v>
      </c>
      <c r="K163" s="55">
        <v>0</v>
      </c>
      <c r="L163" s="55">
        <v>299.861</v>
      </c>
      <c r="M163" s="55">
        <v>0</v>
      </c>
      <c r="N163" s="50"/>
    </row>
    <row r="164" spans="1:14" s="9" customFormat="1" ht="30">
      <c r="A164" s="21" t="s">
        <v>88</v>
      </c>
      <c r="B164" s="14" t="s">
        <v>159</v>
      </c>
      <c r="C164" s="142"/>
      <c r="D164" s="15">
        <f>D165+D166</f>
        <v>224.6</v>
      </c>
      <c r="E164" s="19">
        <f>E165+E166</f>
        <v>0</v>
      </c>
      <c r="F164" s="19">
        <f>F165+F166</f>
        <v>49.6</v>
      </c>
      <c r="G164" s="19">
        <f>G165+G166</f>
        <v>175</v>
      </c>
      <c r="H164" s="19">
        <f>H165+H166</f>
        <v>0</v>
      </c>
      <c r="I164" s="55">
        <f t="shared" si="22"/>
        <v>224.6</v>
      </c>
      <c r="J164" s="55">
        <f>J165+J166</f>
        <v>0</v>
      </c>
      <c r="K164" s="55">
        <f>K165+K166</f>
        <v>49.6</v>
      </c>
      <c r="L164" s="55">
        <f>L165+L166</f>
        <v>175</v>
      </c>
      <c r="M164" s="55">
        <v>0</v>
      </c>
      <c r="N164" s="50"/>
    </row>
    <row r="165" spans="1:14" s="6" customFormat="1" ht="75">
      <c r="A165" s="23" t="s">
        <v>162</v>
      </c>
      <c r="B165" s="14" t="s">
        <v>160</v>
      </c>
      <c r="C165" s="142"/>
      <c r="D165" s="19">
        <v>99.6</v>
      </c>
      <c r="E165" s="19">
        <v>0</v>
      </c>
      <c r="F165" s="19">
        <v>49.6</v>
      </c>
      <c r="G165" s="19">
        <v>50</v>
      </c>
      <c r="H165" s="19">
        <v>0</v>
      </c>
      <c r="I165" s="55">
        <f t="shared" si="22"/>
        <v>99.6</v>
      </c>
      <c r="J165" s="55">
        <v>0</v>
      </c>
      <c r="K165" s="55">
        <v>49.6</v>
      </c>
      <c r="L165" s="55">
        <v>50</v>
      </c>
      <c r="M165" s="55">
        <v>0</v>
      </c>
      <c r="N165" s="50"/>
    </row>
    <row r="166" spans="1:14" ht="75">
      <c r="A166" s="21" t="s">
        <v>163</v>
      </c>
      <c r="B166" s="16" t="s">
        <v>161</v>
      </c>
      <c r="C166" s="134"/>
      <c r="D166" s="15">
        <v>125</v>
      </c>
      <c r="E166" s="15">
        <v>0</v>
      </c>
      <c r="F166" s="15">
        <v>0</v>
      </c>
      <c r="G166" s="15">
        <v>125</v>
      </c>
      <c r="H166" s="15">
        <v>0</v>
      </c>
      <c r="I166" s="55">
        <f t="shared" si="22"/>
        <v>125</v>
      </c>
      <c r="J166" s="55">
        <v>0</v>
      </c>
      <c r="K166" s="55">
        <v>0</v>
      </c>
      <c r="L166" s="55">
        <v>125</v>
      </c>
      <c r="M166" s="55">
        <v>0</v>
      </c>
      <c r="N166" s="50"/>
    </row>
    <row r="167" spans="1:14" ht="60">
      <c r="A167" s="21" t="s">
        <v>164</v>
      </c>
      <c r="B167" s="16" t="s">
        <v>250</v>
      </c>
      <c r="C167" s="134"/>
      <c r="D167" s="15">
        <f>D168</f>
        <v>4175</v>
      </c>
      <c r="E167" s="15">
        <v>0</v>
      </c>
      <c r="F167" s="15">
        <v>0</v>
      </c>
      <c r="G167" s="15">
        <v>4175</v>
      </c>
      <c r="H167" s="15">
        <v>0</v>
      </c>
      <c r="I167" s="55">
        <f t="shared" si="22"/>
        <v>4132.7918</v>
      </c>
      <c r="J167" s="55">
        <f>J168</f>
        <v>0</v>
      </c>
      <c r="K167" s="55">
        <f>K168</f>
        <v>0</v>
      </c>
      <c r="L167" s="55">
        <f>L168</f>
        <v>4132.7918</v>
      </c>
      <c r="M167" s="55">
        <f>M168</f>
        <v>0</v>
      </c>
      <c r="N167" s="50"/>
    </row>
    <row r="168" spans="1:14" ht="30">
      <c r="A168" s="21" t="s">
        <v>165</v>
      </c>
      <c r="B168" s="16" t="s">
        <v>251</v>
      </c>
      <c r="C168" s="135"/>
      <c r="D168" s="15">
        <v>4175</v>
      </c>
      <c r="E168" s="15">
        <v>0</v>
      </c>
      <c r="F168" s="15">
        <v>0</v>
      </c>
      <c r="G168" s="15">
        <v>4175</v>
      </c>
      <c r="H168" s="15">
        <v>0</v>
      </c>
      <c r="I168" s="46">
        <f t="shared" si="22"/>
        <v>4132.7918</v>
      </c>
      <c r="J168" s="46">
        <v>0</v>
      </c>
      <c r="K168" s="46">
        <v>0</v>
      </c>
      <c r="L168" s="46">
        <v>4132.7918</v>
      </c>
      <c r="M168" s="46">
        <v>0</v>
      </c>
      <c r="N168" s="42"/>
    </row>
    <row r="169" spans="1:14" s="3" customFormat="1" ht="15">
      <c r="A169" s="25" t="s">
        <v>76</v>
      </c>
      <c r="B169" s="20" t="s">
        <v>34</v>
      </c>
      <c r="C169" s="7"/>
      <c r="D169" s="30">
        <f>D170+D177+D185+D189+D194</f>
        <v>7473.5599999999995</v>
      </c>
      <c r="E169" s="30">
        <f>E170+E177+E185+E189+E194</f>
        <v>0</v>
      </c>
      <c r="F169" s="30">
        <f>F170+F177+F185+F189+F194</f>
        <v>0</v>
      </c>
      <c r="G169" s="30">
        <f>G170+G177+G185+G189+G194</f>
        <v>7473.5599999999995</v>
      </c>
      <c r="H169" s="30">
        <f>H170+H177+H185+H189+H194</f>
        <v>0</v>
      </c>
      <c r="I169" s="30">
        <f>J169+K169+L169+M169</f>
        <v>7132.110000000001</v>
      </c>
      <c r="J169" s="30">
        <f>J170+J177+J185+J189+J194</f>
        <v>0</v>
      </c>
      <c r="K169" s="30">
        <f>K170+K177+K185+K189+K194</f>
        <v>0</v>
      </c>
      <c r="L169" s="30">
        <f>L170+L177+L185+L189+L194</f>
        <v>7132.110000000001</v>
      </c>
      <c r="M169" s="30">
        <f>M170+M177+M185+M189+M194</f>
        <v>0</v>
      </c>
      <c r="N169" s="67"/>
    </row>
    <row r="170" spans="1:14" s="6" customFormat="1" ht="30">
      <c r="A170" s="23" t="s">
        <v>89</v>
      </c>
      <c r="B170" s="14" t="s">
        <v>325</v>
      </c>
      <c r="C170" s="126" t="s">
        <v>166</v>
      </c>
      <c r="D170" s="29">
        <f aca="true" t="shared" si="23" ref="D170:M170">D171+D172+D173+D174+D175+D176</f>
        <v>3893.56</v>
      </c>
      <c r="E170" s="29">
        <f t="shared" si="23"/>
        <v>0</v>
      </c>
      <c r="F170" s="29">
        <f t="shared" si="23"/>
        <v>0</v>
      </c>
      <c r="G170" s="29">
        <f t="shared" si="23"/>
        <v>3893.56</v>
      </c>
      <c r="H170" s="29">
        <f t="shared" si="23"/>
        <v>0</v>
      </c>
      <c r="I170" s="89">
        <f t="shared" si="23"/>
        <v>4251.265</v>
      </c>
      <c r="J170" s="89">
        <f t="shared" si="23"/>
        <v>0</v>
      </c>
      <c r="K170" s="89">
        <f t="shared" si="23"/>
        <v>0</v>
      </c>
      <c r="L170" s="89">
        <f t="shared" si="23"/>
        <v>4251.265</v>
      </c>
      <c r="M170" s="89">
        <f t="shared" si="23"/>
        <v>0</v>
      </c>
      <c r="N170" s="50"/>
    </row>
    <row r="171" spans="1:14" ht="60">
      <c r="A171" s="21" t="s">
        <v>90</v>
      </c>
      <c r="B171" s="16" t="s">
        <v>237</v>
      </c>
      <c r="C171" s="132"/>
      <c r="D171" s="15">
        <v>70</v>
      </c>
      <c r="E171" s="15">
        <v>0</v>
      </c>
      <c r="F171" s="15">
        <v>0</v>
      </c>
      <c r="G171" s="15">
        <v>70</v>
      </c>
      <c r="H171" s="15">
        <v>0</v>
      </c>
      <c r="I171" s="90">
        <f aca="true" t="shared" si="24" ref="I171:I176">J171+K171+L171+M171</f>
        <v>0</v>
      </c>
      <c r="J171" s="90">
        <v>0</v>
      </c>
      <c r="K171" s="90">
        <v>0</v>
      </c>
      <c r="L171" s="90">
        <v>0</v>
      </c>
      <c r="M171" s="90">
        <v>0</v>
      </c>
      <c r="N171" s="73"/>
    </row>
    <row r="172" spans="1:14" ht="60">
      <c r="A172" s="21" t="s">
        <v>91</v>
      </c>
      <c r="B172" s="16" t="s">
        <v>44</v>
      </c>
      <c r="C172" s="133"/>
      <c r="D172" s="15">
        <v>20</v>
      </c>
      <c r="E172" s="15">
        <v>0</v>
      </c>
      <c r="F172" s="15">
        <v>0</v>
      </c>
      <c r="G172" s="15">
        <v>20</v>
      </c>
      <c r="H172" s="15">
        <v>0</v>
      </c>
      <c r="I172" s="90">
        <f t="shared" si="24"/>
        <v>17.5</v>
      </c>
      <c r="J172" s="90">
        <v>0</v>
      </c>
      <c r="K172" s="90">
        <v>0</v>
      </c>
      <c r="L172" s="90">
        <v>17.5</v>
      </c>
      <c r="M172" s="90">
        <v>0</v>
      </c>
      <c r="N172" s="73"/>
    </row>
    <row r="173" spans="1:14" s="94" customFormat="1" ht="45">
      <c r="A173" s="112" t="s">
        <v>93</v>
      </c>
      <c r="B173" s="24" t="s">
        <v>45</v>
      </c>
      <c r="C173" s="149" t="s">
        <v>137</v>
      </c>
      <c r="D173" s="113">
        <v>400</v>
      </c>
      <c r="E173" s="113">
        <v>0</v>
      </c>
      <c r="F173" s="113">
        <v>0</v>
      </c>
      <c r="G173" s="113">
        <v>400</v>
      </c>
      <c r="H173" s="113">
        <v>0</v>
      </c>
      <c r="I173" s="114">
        <f t="shared" si="24"/>
        <v>210.4</v>
      </c>
      <c r="J173" s="114">
        <v>0</v>
      </c>
      <c r="K173" s="114">
        <v>0</v>
      </c>
      <c r="L173" s="114">
        <v>210.4</v>
      </c>
      <c r="M173" s="114">
        <v>0</v>
      </c>
      <c r="N173" s="115"/>
    </row>
    <row r="174" spans="1:14" s="94" customFormat="1" ht="30">
      <c r="A174" s="112" t="s">
        <v>92</v>
      </c>
      <c r="B174" s="24" t="s">
        <v>167</v>
      </c>
      <c r="C174" s="150"/>
      <c r="D174" s="113">
        <f>E174+F174+G174+H174</f>
        <v>40</v>
      </c>
      <c r="E174" s="113">
        <v>0</v>
      </c>
      <c r="F174" s="113">
        <v>0</v>
      </c>
      <c r="G174" s="113">
        <v>40</v>
      </c>
      <c r="H174" s="113">
        <v>0</v>
      </c>
      <c r="I174" s="114">
        <f t="shared" si="24"/>
        <v>16.93</v>
      </c>
      <c r="J174" s="114">
        <v>0</v>
      </c>
      <c r="K174" s="114">
        <v>0</v>
      </c>
      <c r="L174" s="114">
        <v>16.93</v>
      </c>
      <c r="M174" s="114">
        <v>0</v>
      </c>
      <c r="N174" s="115"/>
    </row>
    <row r="175" spans="1:14" ht="34.5" customHeight="1">
      <c r="A175" s="21" t="s">
        <v>94</v>
      </c>
      <c r="B175" s="16" t="s">
        <v>46</v>
      </c>
      <c r="C175" s="141" t="s">
        <v>166</v>
      </c>
      <c r="D175" s="15">
        <v>3353.56</v>
      </c>
      <c r="E175" s="15">
        <v>0</v>
      </c>
      <c r="F175" s="15">
        <v>0</v>
      </c>
      <c r="G175" s="15">
        <v>3353.56</v>
      </c>
      <c r="H175" s="15">
        <v>0</v>
      </c>
      <c r="I175" s="90">
        <f t="shared" si="24"/>
        <v>4002.875</v>
      </c>
      <c r="J175" s="90">
        <v>0</v>
      </c>
      <c r="K175" s="90">
        <v>0</v>
      </c>
      <c r="L175" s="90">
        <v>4002.875</v>
      </c>
      <c r="M175" s="90">
        <v>0</v>
      </c>
      <c r="N175" s="73"/>
    </row>
    <row r="176" spans="1:14" ht="42.75" customHeight="1">
      <c r="A176" s="21" t="s">
        <v>168</v>
      </c>
      <c r="B176" s="16" t="s">
        <v>238</v>
      </c>
      <c r="C176" s="132"/>
      <c r="D176" s="15">
        <v>10</v>
      </c>
      <c r="E176" s="15">
        <v>0</v>
      </c>
      <c r="F176" s="15">
        <v>0</v>
      </c>
      <c r="G176" s="15">
        <v>10</v>
      </c>
      <c r="H176" s="15">
        <v>0</v>
      </c>
      <c r="I176" s="90">
        <f t="shared" si="24"/>
        <v>3.56</v>
      </c>
      <c r="J176" s="90">
        <v>0</v>
      </c>
      <c r="K176" s="90">
        <v>0</v>
      </c>
      <c r="L176" s="90">
        <v>3.56</v>
      </c>
      <c r="M176" s="90">
        <v>0</v>
      </c>
      <c r="N176" s="75"/>
    </row>
    <row r="177" spans="1:14" s="9" customFormat="1" ht="75">
      <c r="A177" s="23" t="s">
        <v>95</v>
      </c>
      <c r="B177" s="14" t="s">
        <v>326</v>
      </c>
      <c r="C177" s="132"/>
      <c r="D177" s="29">
        <f>D178+D179+D180+D181+D182+D183+D184</f>
        <v>2785</v>
      </c>
      <c r="E177" s="29">
        <f>E178+E179+E180+E181+E182+E183+E184</f>
        <v>0</v>
      </c>
      <c r="F177" s="29">
        <f>F178+F179+F180+F181+F182+F183+F184</f>
        <v>0</v>
      </c>
      <c r="G177" s="29">
        <f>G178+G179+G180+G181+G182+G183+G184</f>
        <v>2785</v>
      </c>
      <c r="H177" s="29">
        <f>H178+H179+H180+H181+H182+H183+H184</f>
        <v>0</v>
      </c>
      <c r="I177" s="69">
        <f>J177+K177+L177+M177</f>
        <v>2697.943</v>
      </c>
      <c r="J177" s="69">
        <f>J178+J179+J180+J181+J182+J183+J184</f>
        <v>0</v>
      </c>
      <c r="K177" s="69">
        <f>K178+K179+K180+K181+K182+K183+K184</f>
        <v>0</v>
      </c>
      <c r="L177" s="69">
        <f>L178+L179+L180+L181+L182+L183+L184</f>
        <v>2697.943</v>
      </c>
      <c r="M177" s="69">
        <f>M178+M179+M180+M181+M182+M183+M184</f>
        <v>0</v>
      </c>
      <c r="N177" s="92"/>
    </row>
    <row r="178" spans="1:14" s="9" customFormat="1" ht="60">
      <c r="A178" s="21" t="s">
        <v>96</v>
      </c>
      <c r="B178" s="14" t="s">
        <v>169</v>
      </c>
      <c r="C178" s="132"/>
      <c r="D178" s="15">
        <v>150</v>
      </c>
      <c r="E178" s="19">
        <v>0</v>
      </c>
      <c r="F178" s="19">
        <v>0</v>
      </c>
      <c r="G178" s="19">
        <v>150</v>
      </c>
      <c r="H178" s="19">
        <v>0</v>
      </c>
      <c r="I178" s="69">
        <f>J178++K178+L178+M178</f>
        <v>9.807</v>
      </c>
      <c r="J178" s="69">
        <v>0</v>
      </c>
      <c r="K178" s="69">
        <v>0</v>
      </c>
      <c r="L178" s="69">
        <v>9.807</v>
      </c>
      <c r="M178" s="69">
        <v>0</v>
      </c>
      <c r="N178" s="92"/>
    </row>
    <row r="179" spans="1:14" s="9" customFormat="1" ht="60">
      <c r="A179" s="21" t="s">
        <v>173</v>
      </c>
      <c r="B179" s="14" t="s">
        <v>170</v>
      </c>
      <c r="C179" s="132"/>
      <c r="D179" s="15">
        <v>110</v>
      </c>
      <c r="E179" s="19">
        <v>0</v>
      </c>
      <c r="F179" s="19">
        <v>0</v>
      </c>
      <c r="G179" s="19">
        <v>110</v>
      </c>
      <c r="H179" s="19">
        <v>0</v>
      </c>
      <c r="I179" s="69">
        <f>J179++K179+L179+M179</f>
        <v>0</v>
      </c>
      <c r="J179" s="69">
        <v>0</v>
      </c>
      <c r="K179" s="69">
        <v>0</v>
      </c>
      <c r="L179" s="69">
        <v>0</v>
      </c>
      <c r="M179" s="69">
        <v>0</v>
      </c>
      <c r="N179" s="92"/>
    </row>
    <row r="180" spans="1:14" s="9" customFormat="1" ht="150">
      <c r="A180" s="21" t="s">
        <v>174</v>
      </c>
      <c r="B180" s="14" t="s">
        <v>239</v>
      </c>
      <c r="C180" s="132"/>
      <c r="D180" s="15">
        <v>15</v>
      </c>
      <c r="E180" s="19">
        <v>0</v>
      </c>
      <c r="F180" s="19">
        <v>0</v>
      </c>
      <c r="G180" s="19">
        <v>15</v>
      </c>
      <c r="H180" s="19">
        <v>0</v>
      </c>
      <c r="I180" s="69">
        <f>J180++K180+L180+M180</f>
        <v>0</v>
      </c>
      <c r="J180" s="69">
        <v>0</v>
      </c>
      <c r="K180" s="69">
        <v>0</v>
      </c>
      <c r="L180" s="69">
        <v>0</v>
      </c>
      <c r="M180" s="69">
        <v>0</v>
      </c>
      <c r="N180" s="73" t="s">
        <v>491</v>
      </c>
    </row>
    <row r="181" spans="1:14" s="9" customFormat="1" ht="70.5" customHeight="1">
      <c r="A181" s="21" t="s">
        <v>175</v>
      </c>
      <c r="B181" s="14" t="s">
        <v>171</v>
      </c>
      <c r="C181" s="132"/>
      <c r="D181" s="15">
        <v>220</v>
      </c>
      <c r="E181" s="19">
        <v>0</v>
      </c>
      <c r="F181" s="19">
        <v>0</v>
      </c>
      <c r="G181" s="19">
        <v>220</v>
      </c>
      <c r="H181" s="19">
        <v>0</v>
      </c>
      <c r="I181" s="69">
        <f aca="true" t="shared" si="25" ref="I181:I190">J181+K181+L181+M181</f>
        <v>471.12</v>
      </c>
      <c r="J181" s="69">
        <v>0</v>
      </c>
      <c r="K181" s="69">
        <v>0</v>
      </c>
      <c r="L181" s="69">
        <v>471.12</v>
      </c>
      <c r="M181" s="69">
        <v>0</v>
      </c>
      <c r="N181" s="73" t="s">
        <v>486</v>
      </c>
    </row>
    <row r="182" spans="1:14" s="9" customFormat="1" ht="15">
      <c r="A182" s="21" t="s">
        <v>176</v>
      </c>
      <c r="B182" s="16" t="s">
        <v>47</v>
      </c>
      <c r="C182" s="132"/>
      <c r="D182" s="15">
        <v>2220</v>
      </c>
      <c r="E182" s="19">
        <v>0</v>
      </c>
      <c r="F182" s="19">
        <v>0</v>
      </c>
      <c r="G182" s="19">
        <v>2220</v>
      </c>
      <c r="H182" s="19">
        <v>0</v>
      </c>
      <c r="I182" s="69">
        <f t="shared" si="25"/>
        <v>2165.036</v>
      </c>
      <c r="J182" s="69">
        <v>0</v>
      </c>
      <c r="K182" s="69">
        <v>0</v>
      </c>
      <c r="L182" s="69">
        <v>2165.036</v>
      </c>
      <c r="M182" s="69">
        <v>0</v>
      </c>
      <c r="N182" s="92"/>
    </row>
    <row r="183" spans="1:14" s="9" customFormat="1" ht="60">
      <c r="A183" s="21" t="s">
        <v>177</v>
      </c>
      <c r="B183" s="16" t="s">
        <v>172</v>
      </c>
      <c r="C183" s="132"/>
      <c r="D183" s="15">
        <v>50</v>
      </c>
      <c r="E183" s="19">
        <v>0</v>
      </c>
      <c r="F183" s="19">
        <v>0</v>
      </c>
      <c r="G183" s="19">
        <v>50</v>
      </c>
      <c r="H183" s="19">
        <v>0</v>
      </c>
      <c r="I183" s="69">
        <f t="shared" si="25"/>
        <v>39.8</v>
      </c>
      <c r="J183" s="69">
        <v>0</v>
      </c>
      <c r="K183" s="69">
        <v>0</v>
      </c>
      <c r="L183" s="69">
        <v>39.8</v>
      </c>
      <c r="M183" s="69">
        <v>0</v>
      </c>
      <c r="N183" s="121" t="s">
        <v>485</v>
      </c>
    </row>
    <row r="184" spans="1:14" ht="54" customHeight="1">
      <c r="A184" s="21" t="s">
        <v>178</v>
      </c>
      <c r="B184" s="16" t="s">
        <v>240</v>
      </c>
      <c r="C184" s="132"/>
      <c r="D184" s="15">
        <v>20</v>
      </c>
      <c r="E184" s="15">
        <v>0</v>
      </c>
      <c r="F184" s="15">
        <v>0</v>
      </c>
      <c r="G184" s="15">
        <v>20</v>
      </c>
      <c r="H184" s="15">
        <v>0</v>
      </c>
      <c r="I184" s="69">
        <f t="shared" si="25"/>
        <v>12.18</v>
      </c>
      <c r="J184" s="91">
        <v>0</v>
      </c>
      <c r="K184" s="91">
        <v>0</v>
      </c>
      <c r="L184" s="91">
        <v>12.18</v>
      </c>
      <c r="M184" s="91">
        <v>0</v>
      </c>
      <c r="N184" s="122"/>
    </row>
    <row r="185" spans="1:14" s="6" customFormat="1" ht="30">
      <c r="A185" s="23" t="s">
        <v>97</v>
      </c>
      <c r="B185" s="14" t="s">
        <v>35</v>
      </c>
      <c r="C185" s="132"/>
      <c r="D185" s="29">
        <f>D186+D187+D188</f>
        <v>300</v>
      </c>
      <c r="E185" s="29">
        <v>0</v>
      </c>
      <c r="F185" s="29">
        <v>0</v>
      </c>
      <c r="G185" s="29">
        <v>300</v>
      </c>
      <c r="H185" s="29">
        <v>0</v>
      </c>
      <c r="I185" s="85">
        <f t="shared" si="25"/>
        <v>68.842</v>
      </c>
      <c r="J185" s="85">
        <f>J186+J187+J188</f>
        <v>0</v>
      </c>
      <c r="K185" s="85">
        <f>K186+K187+K188</f>
        <v>0</v>
      </c>
      <c r="L185" s="85">
        <f>L186+L187+L188</f>
        <v>68.842</v>
      </c>
      <c r="M185" s="85">
        <f>M186+M187+M188</f>
        <v>0</v>
      </c>
      <c r="N185" s="123"/>
    </row>
    <row r="186" spans="1:14" s="9" customFormat="1" ht="90">
      <c r="A186" s="23" t="s">
        <v>181</v>
      </c>
      <c r="B186" s="14" t="s">
        <v>241</v>
      </c>
      <c r="C186" s="132"/>
      <c r="D186" s="15">
        <v>160</v>
      </c>
      <c r="E186" s="19">
        <v>0</v>
      </c>
      <c r="F186" s="19">
        <v>0</v>
      </c>
      <c r="G186" s="19">
        <v>160</v>
      </c>
      <c r="H186" s="19">
        <v>0</v>
      </c>
      <c r="I186" s="85">
        <f t="shared" si="25"/>
        <v>0</v>
      </c>
      <c r="J186" s="85">
        <v>0</v>
      </c>
      <c r="K186" s="85">
        <v>0</v>
      </c>
      <c r="L186" s="85">
        <v>0</v>
      </c>
      <c r="M186" s="85">
        <v>0</v>
      </c>
      <c r="N186" s="73" t="s">
        <v>487</v>
      </c>
    </row>
    <row r="187" spans="1:14" s="9" customFormat="1" ht="75">
      <c r="A187" s="23" t="s">
        <v>182</v>
      </c>
      <c r="B187" s="14" t="s">
        <v>179</v>
      </c>
      <c r="C187" s="132"/>
      <c r="D187" s="15">
        <v>77</v>
      </c>
      <c r="E187" s="19">
        <v>0</v>
      </c>
      <c r="F187" s="19">
        <v>0</v>
      </c>
      <c r="G187" s="19">
        <v>77</v>
      </c>
      <c r="H187" s="19">
        <v>0</v>
      </c>
      <c r="I187" s="85">
        <f t="shared" si="25"/>
        <v>7.642</v>
      </c>
      <c r="J187" s="85">
        <v>0</v>
      </c>
      <c r="K187" s="85">
        <v>0</v>
      </c>
      <c r="L187" s="85">
        <v>7.642</v>
      </c>
      <c r="M187" s="85">
        <v>0</v>
      </c>
      <c r="N187" s="81" t="s">
        <v>485</v>
      </c>
    </row>
    <row r="188" spans="1:14" s="9" customFormat="1" ht="15">
      <c r="A188" s="23" t="s">
        <v>183</v>
      </c>
      <c r="B188" s="14" t="s">
        <v>180</v>
      </c>
      <c r="C188" s="132"/>
      <c r="D188" s="15">
        <v>63</v>
      </c>
      <c r="E188" s="19">
        <v>0</v>
      </c>
      <c r="F188" s="19">
        <v>0</v>
      </c>
      <c r="G188" s="19">
        <v>63</v>
      </c>
      <c r="H188" s="19">
        <v>0</v>
      </c>
      <c r="I188" s="85">
        <f t="shared" si="25"/>
        <v>61.2</v>
      </c>
      <c r="J188" s="85">
        <v>0</v>
      </c>
      <c r="K188" s="85">
        <v>0</v>
      </c>
      <c r="L188" s="85">
        <v>61.2</v>
      </c>
      <c r="M188" s="85">
        <v>0</v>
      </c>
      <c r="N188" s="80"/>
    </row>
    <row r="189" spans="1:14" s="6" customFormat="1" ht="15">
      <c r="A189" s="23" t="s">
        <v>98</v>
      </c>
      <c r="B189" s="14" t="s">
        <v>184</v>
      </c>
      <c r="C189" s="133"/>
      <c r="D189" s="29">
        <f>D190+D192+D193</f>
        <v>195</v>
      </c>
      <c r="E189" s="29">
        <f>E190+E192+E193</f>
        <v>0</v>
      </c>
      <c r="F189" s="29">
        <f>F190+F192+F193</f>
        <v>0</v>
      </c>
      <c r="G189" s="29">
        <f>G190+G192+G193</f>
        <v>195</v>
      </c>
      <c r="H189" s="29">
        <f>H190+H192+H193</f>
        <v>0</v>
      </c>
      <c r="I189" s="85">
        <f t="shared" si="25"/>
        <v>114.06</v>
      </c>
      <c r="J189" s="85">
        <f>J190+J192+J193</f>
        <v>0</v>
      </c>
      <c r="K189" s="85">
        <f>K190+K192+K193</f>
        <v>0</v>
      </c>
      <c r="L189" s="85">
        <f>L190+L192+L193</f>
        <v>114.06</v>
      </c>
      <c r="M189" s="85">
        <f>M190+M192+M193</f>
        <v>0</v>
      </c>
      <c r="N189" s="80"/>
    </row>
    <row r="190" spans="1:14" ht="30.75" customHeight="1">
      <c r="A190" s="129" t="s">
        <v>99</v>
      </c>
      <c r="B190" s="161" t="s">
        <v>242</v>
      </c>
      <c r="C190" s="126" t="s">
        <v>10</v>
      </c>
      <c r="D190" s="147">
        <v>165</v>
      </c>
      <c r="E190" s="147">
        <v>0</v>
      </c>
      <c r="F190" s="147">
        <v>0</v>
      </c>
      <c r="G190" s="147">
        <v>165</v>
      </c>
      <c r="H190" s="147">
        <v>0</v>
      </c>
      <c r="I190" s="167">
        <f t="shared" si="25"/>
        <v>110</v>
      </c>
      <c r="J190" s="167">
        <v>0</v>
      </c>
      <c r="K190" s="167">
        <v>0</v>
      </c>
      <c r="L190" s="167">
        <v>110</v>
      </c>
      <c r="M190" s="167">
        <v>0</v>
      </c>
      <c r="N190" s="169"/>
    </row>
    <row r="191" spans="1:14" ht="15">
      <c r="A191" s="140"/>
      <c r="B191" s="162"/>
      <c r="C191" s="128"/>
      <c r="D191" s="148"/>
      <c r="E191" s="148"/>
      <c r="F191" s="148"/>
      <c r="G191" s="148"/>
      <c r="H191" s="148"/>
      <c r="I191" s="168"/>
      <c r="J191" s="168"/>
      <c r="K191" s="168"/>
      <c r="L191" s="168"/>
      <c r="M191" s="168"/>
      <c r="N191" s="170"/>
    </row>
    <row r="192" spans="1:14" ht="75">
      <c r="A192" s="21" t="s">
        <v>100</v>
      </c>
      <c r="B192" s="16" t="s">
        <v>185</v>
      </c>
      <c r="C192" s="141" t="s">
        <v>166</v>
      </c>
      <c r="D192" s="15">
        <v>10</v>
      </c>
      <c r="E192" s="15">
        <v>0</v>
      </c>
      <c r="F192" s="15">
        <v>0</v>
      </c>
      <c r="G192" s="15">
        <v>10</v>
      </c>
      <c r="H192" s="15">
        <v>0</v>
      </c>
      <c r="I192" s="91">
        <f>J192+K192+L192+M192</f>
        <v>4.06</v>
      </c>
      <c r="J192" s="91">
        <v>0</v>
      </c>
      <c r="K192" s="91">
        <v>0</v>
      </c>
      <c r="L192" s="91">
        <v>4.06</v>
      </c>
      <c r="M192" s="91">
        <v>0</v>
      </c>
      <c r="N192" s="81" t="s">
        <v>485</v>
      </c>
    </row>
    <row r="193" spans="1:14" ht="90">
      <c r="A193" s="21" t="s">
        <v>186</v>
      </c>
      <c r="B193" s="16" t="s">
        <v>243</v>
      </c>
      <c r="C193" s="132"/>
      <c r="D193" s="15">
        <v>20</v>
      </c>
      <c r="E193" s="15">
        <v>0</v>
      </c>
      <c r="F193" s="15">
        <v>0</v>
      </c>
      <c r="G193" s="15">
        <v>20</v>
      </c>
      <c r="H193" s="15">
        <v>0</v>
      </c>
      <c r="I193" s="91">
        <f>J193+K193+L193+M193</f>
        <v>0</v>
      </c>
      <c r="J193" s="91">
        <v>0</v>
      </c>
      <c r="K193" s="91">
        <v>0</v>
      </c>
      <c r="L193" s="91">
        <v>0</v>
      </c>
      <c r="M193" s="91">
        <v>0</v>
      </c>
      <c r="N193" s="73" t="s">
        <v>487</v>
      </c>
    </row>
    <row r="194" spans="1:14" s="6" customFormat="1" ht="60">
      <c r="A194" s="23" t="s">
        <v>101</v>
      </c>
      <c r="B194" s="14" t="s">
        <v>49</v>
      </c>
      <c r="C194" s="132"/>
      <c r="D194" s="29">
        <f>D195+D196</f>
        <v>300</v>
      </c>
      <c r="E194" s="29">
        <f>E195+E196</f>
        <v>0</v>
      </c>
      <c r="F194" s="29">
        <f>F195+F196</f>
        <v>0</v>
      </c>
      <c r="G194" s="29">
        <f>G195+G196</f>
        <v>300</v>
      </c>
      <c r="H194" s="29">
        <f>H195+H196</f>
        <v>0</v>
      </c>
      <c r="I194" s="85">
        <f>J194+K194+L194+M194</f>
        <v>0</v>
      </c>
      <c r="J194" s="85">
        <f>J195+J196</f>
        <v>0</v>
      </c>
      <c r="K194" s="85">
        <f>K195+K196</f>
        <v>0</v>
      </c>
      <c r="L194" s="85">
        <f>L195+L196</f>
        <v>0</v>
      </c>
      <c r="M194" s="85">
        <f>M195+M196</f>
        <v>0</v>
      </c>
      <c r="N194" s="165" t="s">
        <v>489</v>
      </c>
    </row>
    <row r="195" spans="1:14" s="9" customFormat="1" ht="75">
      <c r="A195" s="21" t="s">
        <v>102</v>
      </c>
      <c r="B195" s="14" t="s">
        <v>187</v>
      </c>
      <c r="C195" s="132"/>
      <c r="D195" s="15">
        <v>220</v>
      </c>
      <c r="E195" s="19">
        <v>0</v>
      </c>
      <c r="F195" s="19">
        <v>0</v>
      </c>
      <c r="G195" s="19">
        <v>220</v>
      </c>
      <c r="H195" s="19">
        <v>0</v>
      </c>
      <c r="I195" s="69">
        <f>J195+K195+L195+M195</f>
        <v>0</v>
      </c>
      <c r="J195" s="69">
        <v>0</v>
      </c>
      <c r="K195" s="69">
        <v>0</v>
      </c>
      <c r="L195" s="69">
        <v>0</v>
      </c>
      <c r="M195" s="69">
        <v>0</v>
      </c>
      <c r="N195" s="166"/>
    </row>
    <row r="196" spans="1:14" ht="53.25" customHeight="1">
      <c r="A196" s="21" t="s">
        <v>188</v>
      </c>
      <c r="B196" s="16" t="s">
        <v>244</v>
      </c>
      <c r="C196" s="133"/>
      <c r="D196" s="15">
        <v>80</v>
      </c>
      <c r="E196" s="15">
        <v>0</v>
      </c>
      <c r="F196" s="15">
        <v>0</v>
      </c>
      <c r="G196" s="15">
        <v>80</v>
      </c>
      <c r="H196" s="15">
        <v>0</v>
      </c>
      <c r="I196" s="69">
        <f>J196+K196+L196+M196</f>
        <v>0</v>
      </c>
      <c r="J196" s="91">
        <v>0</v>
      </c>
      <c r="K196" s="91">
        <v>0</v>
      </c>
      <c r="L196" s="91">
        <v>0</v>
      </c>
      <c r="M196" s="91">
        <v>0</v>
      </c>
      <c r="N196" s="73" t="s">
        <v>488</v>
      </c>
    </row>
    <row r="197" spans="1:14" s="3" customFormat="1" ht="15">
      <c r="A197" s="20" t="s">
        <v>128</v>
      </c>
      <c r="B197" s="20" t="s">
        <v>130</v>
      </c>
      <c r="C197" s="4"/>
      <c r="D197" s="18">
        <f>E197+F197+G197+H197</f>
        <v>12511</v>
      </c>
      <c r="E197" s="18">
        <f aca="true" t="shared" si="26" ref="E197:M197">E198</f>
        <v>0</v>
      </c>
      <c r="F197" s="18">
        <f t="shared" si="26"/>
        <v>0</v>
      </c>
      <c r="G197" s="18">
        <f t="shared" si="26"/>
        <v>12511</v>
      </c>
      <c r="H197" s="18">
        <f t="shared" si="26"/>
        <v>0</v>
      </c>
      <c r="I197" s="51">
        <f t="shared" si="26"/>
        <v>12600.932</v>
      </c>
      <c r="J197" s="51">
        <f t="shared" si="26"/>
        <v>0</v>
      </c>
      <c r="K197" s="51">
        <f t="shared" si="26"/>
        <v>0</v>
      </c>
      <c r="L197" s="51">
        <f t="shared" si="26"/>
        <v>12600.932</v>
      </c>
      <c r="M197" s="51">
        <f t="shared" si="26"/>
        <v>0</v>
      </c>
      <c r="N197" s="67"/>
    </row>
    <row r="198" spans="1:14" ht="57.75" customHeight="1">
      <c r="A198" s="21" t="s">
        <v>129</v>
      </c>
      <c r="B198" s="16" t="s">
        <v>189</v>
      </c>
      <c r="C198" s="8" t="s">
        <v>285</v>
      </c>
      <c r="D198" s="15">
        <f>E198+F198+G198+H198</f>
        <v>12511</v>
      </c>
      <c r="E198" s="15">
        <v>0</v>
      </c>
      <c r="F198" s="15">
        <v>0</v>
      </c>
      <c r="G198" s="15">
        <v>12511</v>
      </c>
      <c r="H198" s="15">
        <v>0</v>
      </c>
      <c r="I198" s="46">
        <f>J198+K198+L198+M198</f>
        <v>12600.932</v>
      </c>
      <c r="J198" s="46">
        <v>0</v>
      </c>
      <c r="K198" s="46">
        <v>0</v>
      </c>
      <c r="L198" s="46">
        <v>12600.932</v>
      </c>
      <c r="M198" s="46">
        <v>0</v>
      </c>
      <c r="N198" s="42"/>
    </row>
    <row r="199" spans="1:14" s="3" customFormat="1" ht="15">
      <c r="A199" s="20" t="s">
        <v>231</v>
      </c>
      <c r="B199" s="20" t="s">
        <v>232</v>
      </c>
      <c r="C199" s="4"/>
      <c r="D199" s="18">
        <f>E199+F199+G199+H199</f>
        <v>66681</v>
      </c>
      <c r="E199" s="18">
        <f>E200+E201</f>
        <v>8922</v>
      </c>
      <c r="F199" s="18">
        <f>F200+F201</f>
        <v>57439</v>
      </c>
      <c r="G199" s="18">
        <f>G200+G201</f>
        <v>320</v>
      </c>
      <c r="H199" s="18">
        <f>H200+H201</f>
        <v>0</v>
      </c>
      <c r="I199" s="51">
        <f>J199+K199+L199+M199</f>
        <v>83276.5385</v>
      </c>
      <c r="J199" s="51">
        <f>J200+J201</f>
        <v>9261.38867</v>
      </c>
      <c r="K199" s="51">
        <f>K200+K201</f>
        <v>73695.14983</v>
      </c>
      <c r="L199" s="51">
        <f>L200+L201</f>
        <v>320</v>
      </c>
      <c r="M199" s="51">
        <f>M200+M201</f>
        <v>0</v>
      </c>
      <c r="N199" s="67"/>
    </row>
    <row r="200" spans="1:14" ht="180">
      <c r="A200" s="21" t="s">
        <v>233</v>
      </c>
      <c r="B200" s="16" t="s">
        <v>283</v>
      </c>
      <c r="C200" s="8" t="s">
        <v>235</v>
      </c>
      <c r="D200" s="15">
        <f>E200+F200+G200+H200</f>
        <v>66361</v>
      </c>
      <c r="E200" s="15">
        <v>8922</v>
      </c>
      <c r="F200" s="15">
        <v>57439</v>
      </c>
      <c r="G200" s="15">
        <v>0</v>
      </c>
      <c r="H200" s="15">
        <v>0</v>
      </c>
      <c r="I200" s="46">
        <f>J200+K200+L200+M200</f>
        <v>82956.5385</v>
      </c>
      <c r="J200" s="46">
        <v>9261.38867</v>
      </c>
      <c r="K200" s="46">
        <v>73695.14983</v>
      </c>
      <c r="L200" s="46">
        <v>0</v>
      </c>
      <c r="M200" s="46">
        <v>0</v>
      </c>
      <c r="N200" s="88" t="s">
        <v>490</v>
      </c>
    </row>
    <row r="201" spans="1:14" ht="109.5" customHeight="1">
      <c r="A201" s="21" t="s">
        <v>282</v>
      </c>
      <c r="B201" s="16" t="s">
        <v>284</v>
      </c>
      <c r="C201" s="8" t="s">
        <v>234</v>
      </c>
      <c r="D201" s="15">
        <f>E201+F201+G201+H201</f>
        <v>320</v>
      </c>
      <c r="E201" s="15">
        <v>0</v>
      </c>
      <c r="F201" s="15">
        <v>0</v>
      </c>
      <c r="G201" s="15">
        <v>320</v>
      </c>
      <c r="H201" s="15">
        <v>0</v>
      </c>
      <c r="I201" s="46">
        <f>J201+K201+L201+M201</f>
        <v>320</v>
      </c>
      <c r="J201" s="46">
        <v>0</v>
      </c>
      <c r="K201" s="46">
        <v>0</v>
      </c>
      <c r="L201" s="46">
        <v>320</v>
      </c>
      <c r="M201" s="46">
        <v>0</v>
      </c>
      <c r="N201" s="42"/>
    </row>
    <row r="202" spans="1:14" s="3" customFormat="1" ht="15">
      <c r="A202" s="22"/>
      <c r="B202" s="20" t="s">
        <v>36</v>
      </c>
      <c r="C202" s="5"/>
      <c r="D202" s="18">
        <f aca="true" t="shared" si="27" ref="D202:M202">D7+D16+D19+D32+D55+D80+D88+D95+D112+D143+D156+D169+D197+D199</f>
        <v>1051738.747</v>
      </c>
      <c r="E202" s="18">
        <f t="shared" si="27"/>
        <v>19898</v>
      </c>
      <c r="F202" s="18">
        <f t="shared" si="27"/>
        <v>453016.7</v>
      </c>
      <c r="G202" s="18">
        <f t="shared" si="27"/>
        <v>548659.432</v>
      </c>
      <c r="H202" s="18">
        <f t="shared" si="27"/>
        <v>30164.614999999998</v>
      </c>
      <c r="I202" s="184">
        <f t="shared" si="27"/>
        <v>1124276.80887</v>
      </c>
      <c r="J202" s="184">
        <f t="shared" si="27"/>
        <v>31647.28867</v>
      </c>
      <c r="K202" s="184">
        <f t="shared" si="27"/>
        <v>537007.26111</v>
      </c>
      <c r="L202" s="184">
        <f t="shared" si="27"/>
        <v>526038.0380899999</v>
      </c>
      <c r="M202" s="184">
        <f t="shared" si="27"/>
        <v>29584.221</v>
      </c>
      <c r="N202" s="67"/>
    </row>
    <row r="203" spans="1:8" ht="15">
      <c r="A203" s="1"/>
      <c r="B203" s="1"/>
      <c r="C203" s="1"/>
      <c r="D203" s="1"/>
      <c r="E203" s="1"/>
      <c r="F203" s="36"/>
      <c r="G203" s="36"/>
      <c r="H203" s="36"/>
    </row>
    <row r="204" ht="15">
      <c r="D204" s="12"/>
    </row>
    <row r="205" ht="15">
      <c r="G205" s="11"/>
    </row>
  </sheetData>
  <sheetProtection/>
  <mergeCells count="71">
    <mergeCell ref="H190:H191"/>
    <mergeCell ref="N40:N41"/>
    <mergeCell ref="N194:N195"/>
    <mergeCell ref="I190:I191"/>
    <mergeCell ref="J190:J191"/>
    <mergeCell ref="K190:K191"/>
    <mergeCell ref="L190:L191"/>
    <mergeCell ref="M190:M191"/>
    <mergeCell ref="N190:N191"/>
    <mergeCell ref="A3:H3"/>
    <mergeCell ref="C192:C196"/>
    <mergeCell ref="A190:A191"/>
    <mergeCell ref="C175:C189"/>
    <mergeCell ref="C170:C172"/>
    <mergeCell ref="C119:C130"/>
    <mergeCell ref="A121:A123"/>
    <mergeCell ref="B190:B191"/>
    <mergeCell ref="A147:A148"/>
    <mergeCell ref="G190:G191"/>
    <mergeCell ref="N128:N130"/>
    <mergeCell ref="N183:N185"/>
    <mergeCell ref="A145:A146"/>
    <mergeCell ref="N85:N86"/>
    <mergeCell ref="N9:N11"/>
    <mergeCell ref="N58:N59"/>
    <mergeCell ref="N60:N61"/>
    <mergeCell ref="N98:N101"/>
    <mergeCell ref="F190:F191"/>
    <mergeCell ref="C50:C51"/>
    <mergeCell ref="C139:C142"/>
    <mergeCell ref="C173:C174"/>
    <mergeCell ref="C157:C168"/>
    <mergeCell ref="C144:C155"/>
    <mergeCell ref="D190:D191"/>
    <mergeCell ref="E190:E191"/>
    <mergeCell ref="A125:A127"/>
    <mergeCell ref="A128:A130"/>
    <mergeCell ref="C132:C138"/>
    <mergeCell ref="C190:C191"/>
    <mergeCell ref="A152:A153"/>
    <mergeCell ref="C114:C116"/>
    <mergeCell ref="C5:C6"/>
    <mergeCell ref="C17:C18"/>
    <mergeCell ref="C20:C31"/>
    <mergeCell ref="C106:C109"/>
    <mergeCell ref="C101:C105"/>
    <mergeCell ref="C9:C14"/>
    <mergeCell ref="C33:C46"/>
    <mergeCell ref="C89:C94"/>
    <mergeCell ref="C56:C66"/>
    <mergeCell ref="I5:M5"/>
    <mergeCell ref="C67:C70"/>
    <mergeCell ref="A81:A84"/>
    <mergeCell ref="A85:A86"/>
    <mergeCell ref="C81:C87"/>
    <mergeCell ref="A58:A59"/>
    <mergeCell ref="A20:A22"/>
    <mergeCell ref="A5:A6"/>
    <mergeCell ref="B5:B6"/>
    <mergeCell ref="A34:A43"/>
    <mergeCell ref="C52:C53"/>
    <mergeCell ref="B4:N4"/>
    <mergeCell ref="C96:C100"/>
    <mergeCell ref="A60:A61"/>
    <mergeCell ref="A62:A63"/>
    <mergeCell ref="A67:A70"/>
    <mergeCell ref="A71:A72"/>
    <mergeCell ref="A96:A97"/>
    <mergeCell ref="C47:C49"/>
    <mergeCell ref="C71:C79"/>
    <mergeCell ref="D5:H5"/>
  </mergeCells>
  <printOptions/>
  <pageMargins left="0.2" right="0.2" top="0.23" bottom="0.35433070866141736" header="0.31496062992125984" footer="0.11811023622047245"/>
  <pageSetup firstPageNumber="76" useFirstPageNumber="1" fitToHeight="0" horizontalDpi="600" verticalDpi="600" orientation="landscape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8"/>
  <sheetViews>
    <sheetView tabSelected="1" view="pageBreakPreview" zoomScaleSheetLayoutView="100" zoomScalePageLayoutView="0" workbookViewId="0" topLeftCell="A235">
      <selection activeCell="A242" sqref="A242:IV242"/>
    </sheetView>
  </sheetViews>
  <sheetFormatPr defaultColWidth="9.140625" defaultRowHeight="15"/>
  <cols>
    <col min="1" max="1" width="39.8515625" style="0" customWidth="1"/>
    <col min="2" max="2" width="12.7109375" style="0" customWidth="1"/>
    <col min="3" max="3" width="13.7109375" style="0" customWidth="1"/>
    <col min="4" max="4" width="12.8515625" style="0" customWidth="1"/>
    <col min="5" max="5" width="11.57421875" style="0" customWidth="1"/>
    <col min="6" max="6" width="11.28125" style="0" customWidth="1"/>
    <col min="7" max="7" width="10.140625" style="0" bestFit="1" customWidth="1"/>
    <col min="9" max="9" width="10.140625" style="0" bestFit="1" customWidth="1"/>
    <col min="10" max="10" width="10.00390625" style="0" bestFit="1" customWidth="1"/>
    <col min="11" max="11" width="13.57421875" style="0" customWidth="1"/>
    <col min="12" max="12" width="21.421875" style="0" customWidth="1"/>
  </cols>
  <sheetData>
    <row r="1" spans="1:12" ht="48.75" customHeight="1">
      <c r="A1" s="174" t="s">
        <v>379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.75">
      <c r="A2" s="175" t="s">
        <v>380</v>
      </c>
      <c r="B2" s="177" t="s">
        <v>448</v>
      </c>
      <c r="C2" s="177"/>
      <c r="D2" s="177"/>
      <c r="E2" s="177"/>
      <c r="F2" s="177"/>
      <c r="G2" s="177" t="s">
        <v>449</v>
      </c>
      <c r="H2" s="177"/>
      <c r="I2" s="177"/>
      <c r="J2" s="177"/>
      <c r="K2" s="177"/>
      <c r="L2" s="42"/>
    </row>
    <row r="3" spans="1:12" ht="47.25">
      <c r="A3" s="176"/>
      <c r="B3" s="61" t="s">
        <v>14</v>
      </c>
      <c r="C3" s="61" t="s">
        <v>15</v>
      </c>
      <c r="D3" s="61" t="s">
        <v>16</v>
      </c>
      <c r="E3" s="61" t="s">
        <v>17</v>
      </c>
      <c r="F3" s="61" t="s">
        <v>18</v>
      </c>
      <c r="G3" s="61" t="s">
        <v>14</v>
      </c>
      <c r="H3" s="61" t="s">
        <v>15</v>
      </c>
      <c r="I3" s="61" t="s">
        <v>16</v>
      </c>
      <c r="J3" s="61" t="s">
        <v>17</v>
      </c>
      <c r="K3" s="61" t="s">
        <v>18</v>
      </c>
      <c r="L3" s="61" t="s">
        <v>450</v>
      </c>
    </row>
    <row r="4" spans="1:12" ht="15">
      <c r="A4" s="171" t="s">
        <v>381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1:12" s="9" customFormat="1" ht="15.75">
      <c r="A5" s="14" t="s">
        <v>382</v>
      </c>
      <c r="B5" s="62">
        <f aca="true" t="shared" si="0" ref="B5:B17">C5+D5+E5+F5</f>
        <v>633</v>
      </c>
      <c r="C5" s="62">
        <v>0</v>
      </c>
      <c r="D5" s="62">
        <v>0</v>
      </c>
      <c r="E5" s="62">
        <v>633</v>
      </c>
      <c r="F5" s="62">
        <v>0</v>
      </c>
      <c r="G5" s="69">
        <v>633</v>
      </c>
      <c r="H5" s="69">
        <v>0</v>
      </c>
      <c r="I5" s="69">
        <v>0</v>
      </c>
      <c r="J5" s="69">
        <v>633</v>
      </c>
      <c r="K5" s="69">
        <v>0</v>
      </c>
      <c r="L5" s="49"/>
    </row>
    <row r="6" spans="1:12" s="9" customFormat="1" ht="15.75">
      <c r="A6" s="14" t="s">
        <v>383</v>
      </c>
      <c r="B6" s="62">
        <f t="shared" si="0"/>
        <v>600</v>
      </c>
      <c r="C6" s="62">
        <v>0</v>
      </c>
      <c r="D6" s="62">
        <v>0</v>
      </c>
      <c r="E6" s="63">
        <v>600</v>
      </c>
      <c r="F6" s="62">
        <v>0</v>
      </c>
      <c r="G6" s="69">
        <v>544.35</v>
      </c>
      <c r="H6" s="69">
        <v>0</v>
      </c>
      <c r="I6" s="69">
        <v>0</v>
      </c>
      <c r="J6" s="69">
        <v>544.35</v>
      </c>
      <c r="K6" s="69">
        <v>0</v>
      </c>
      <c r="L6" s="49"/>
    </row>
    <row r="7" spans="1:12" s="9" customFormat="1" ht="15.75">
      <c r="A7" s="14" t="s">
        <v>384</v>
      </c>
      <c r="B7" s="62">
        <f t="shared" si="0"/>
        <v>126</v>
      </c>
      <c r="C7" s="62">
        <v>0</v>
      </c>
      <c r="D7" s="62">
        <v>0</v>
      </c>
      <c r="E7" s="63">
        <v>126</v>
      </c>
      <c r="F7" s="62">
        <v>0</v>
      </c>
      <c r="G7" s="69">
        <v>124.95</v>
      </c>
      <c r="H7" s="69">
        <v>0</v>
      </c>
      <c r="I7" s="69">
        <v>0</v>
      </c>
      <c r="J7" s="69">
        <v>124.95</v>
      </c>
      <c r="K7" s="69">
        <v>0</v>
      </c>
      <c r="L7" s="49"/>
    </row>
    <row r="8" spans="1:12" s="9" customFormat="1" ht="15.75">
      <c r="A8" s="14" t="s">
        <v>385</v>
      </c>
      <c r="B8" s="62">
        <f t="shared" si="0"/>
        <v>0</v>
      </c>
      <c r="C8" s="62">
        <v>0</v>
      </c>
      <c r="D8" s="62">
        <v>0</v>
      </c>
      <c r="E8" s="62">
        <v>0</v>
      </c>
      <c r="F8" s="62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49"/>
    </row>
    <row r="9" spans="1:12" s="9" customFormat="1" ht="37.5" customHeight="1">
      <c r="A9" s="14" t="s">
        <v>386</v>
      </c>
      <c r="B9" s="62">
        <f t="shared" si="0"/>
        <v>93</v>
      </c>
      <c r="C9" s="62">
        <v>0</v>
      </c>
      <c r="D9" s="62">
        <v>0</v>
      </c>
      <c r="E9" s="62">
        <v>93</v>
      </c>
      <c r="F9" s="62">
        <v>0</v>
      </c>
      <c r="G9" s="69">
        <v>93</v>
      </c>
      <c r="H9" s="69">
        <v>0</v>
      </c>
      <c r="I9" s="69">
        <v>0</v>
      </c>
      <c r="J9" s="69">
        <v>93</v>
      </c>
      <c r="K9" s="69">
        <v>0</v>
      </c>
      <c r="L9" s="49"/>
    </row>
    <row r="10" spans="1:12" s="9" customFormat="1" ht="45">
      <c r="A10" s="14" t="s">
        <v>333</v>
      </c>
      <c r="B10" s="62">
        <f t="shared" si="0"/>
        <v>1300</v>
      </c>
      <c r="C10" s="62">
        <v>0</v>
      </c>
      <c r="D10" s="62">
        <v>0</v>
      </c>
      <c r="E10" s="62">
        <v>1300</v>
      </c>
      <c r="F10" s="62">
        <v>0</v>
      </c>
      <c r="G10" s="69">
        <v>1625.25</v>
      </c>
      <c r="H10" s="69">
        <v>0</v>
      </c>
      <c r="I10" s="69">
        <v>351.409</v>
      </c>
      <c r="J10" s="69">
        <v>1273.841</v>
      </c>
      <c r="K10" s="69">
        <v>0</v>
      </c>
      <c r="L10" s="107" t="s">
        <v>493</v>
      </c>
    </row>
    <row r="11" spans="1:12" s="9" customFormat="1" ht="30">
      <c r="A11" s="14" t="s">
        <v>492</v>
      </c>
      <c r="B11" s="62">
        <f t="shared" si="0"/>
        <v>125</v>
      </c>
      <c r="C11" s="62">
        <v>0</v>
      </c>
      <c r="D11" s="62">
        <v>0</v>
      </c>
      <c r="E11" s="62">
        <v>125</v>
      </c>
      <c r="F11" s="62">
        <v>0</v>
      </c>
      <c r="G11" s="69">
        <v>110.44891</v>
      </c>
      <c r="H11" s="69">
        <v>0</v>
      </c>
      <c r="I11" s="69">
        <v>0</v>
      </c>
      <c r="J11" s="69">
        <v>110.44891</v>
      </c>
      <c r="K11" s="69">
        <v>0</v>
      </c>
      <c r="L11" s="49"/>
    </row>
    <row r="12" spans="1:12" s="9" customFormat="1" ht="37.5" customHeight="1">
      <c r="A12" s="14" t="s">
        <v>387</v>
      </c>
      <c r="B12" s="62">
        <f t="shared" si="0"/>
        <v>200</v>
      </c>
      <c r="C12" s="62">
        <v>0</v>
      </c>
      <c r="D12" s="62">
        <v>0</v>
      </c>
      <c r="E12" s="62">
        <v>200</v>
      </c>
      <c r="F12" s="62">
        <v>0</v>
      </c>
      <c r="G12" s="69">
        <v>199.5</v>
      </c>
      <c r="H12" s="69">
        <v>0</v>
      </c>
      <c r="I12" s="69">
        <v>0</v>
      </c>
      <c r="J12" s="69">
        <v>199.5</v>
      </c>
      <c r="K12" s="69">
        <v>0</v>
      </c>
      <c r="L12" s="49"/>
    </row>
    <row r="13" spans="1:12" s="9" customFormat="1" ht="37.5" customHeight="1">
      <c r="A13" s="14" t="s">
        <v>388</v>
      </c>
      <c r="B13" s="62">
        <f t="shared" si="0"/>
        <v>200</v>
      </c>
      <c r="C13" s="62">
        <v>0</v>
      </c>
      <c r="D13" s="62">
        <v>0</v>
      </c>
      <c r="E13" s="62">
        <v>200</v>
      </c>
      <c r="F13" s="62">
        <v>0</v>
      </c>
      <c r="G13" s="69">
        <v>199.5</v>
      </c>
      <c r="H13" s="69">
        <v>0</v>
      </c>
      <c r="I13" s="69">
        <v>0</v>
      </c>
      <c r="J13" s="69">
        <v>199.5</v>
      </c>
      <c r="K13" s="69">
        <v>0</v>
      </c>
      <c r="L13" s="49"/>
    </row>
    <row r="14" spans="1:12" s="93" customFormat="1" ht="45">
      <c r="A14" s="178" t="s">
        <v>45</v>
      </c>
      <c r="B14" s="179">
        <f t="shared" si="0"/>
        <v>38</v>
      </c>
      <c r="C14" s="179">
        <v>0</v>
      </c>
      <c r="D14" s="179">
        <v>0</v>
      </c>
      <c r="E14" s="179">
        <v>38</v>
      </c>
      <c r="F14" s="179">
        <v>0</v>
      </c>
      <c r="G14" s="180">
        <v>38</v>
      </c>
      <c r="H14" s="180">
        <v>0</v>
      </c>
      <c r="I14" s="180">
        <v>0</v>
      </c>
      <c r="J14" s="180">
        <v>38</v>
      </c>
      <c r="K14" s="180">
        <v>0</v>
      </c>
      <c r="L14" s="181"/>
    </row>
    <row r="15" spans="1:12" s="93" customFormat="1" ht="30">
      <c r="A15" s="178" t="s">
        <v>167</v>
      </c>
      <c r="B15" s="179">
        <f t="shared" si="0"/>
        <v>1.9</v>
      </c>
      <c r="C15" s="179">
        <v>0</v>
      </c>
      <c r="D15" s="179">
        <v>0</v>
      </c>
      <c r="E15" s="179">
        <v>1.9</v>
      </c>
      <c r="F15" s="179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1"/>
    </row>
    <row r="16" spans="1:12" s="9" customFormat="1" ht="90">
      <c r="A16" s="14" t="s">
        <v>389</v>
      </c>
      <c r="B16" s="62">
        <f t="shared" si="0"/>
        <v>40</v>
      </c>
      <c r="C16" s="62">
        <v>0</v>
      </c>
      <c r="D16" s="62">
        <v>0</v>
      </c>
      <c r="E16" s="62">
        <v>40</v>
      </c>
      <c r="F16" s="62">
        <v>0</v>
      </c>
      <c r="G16" s="69">
        <v>40</v>
      </c>
      <c r="H16" s="69">
        <v>0</v>
      </c>
      <c r="I16" s="69">
        <v>0</v>
      </c>
      <c r="J16" s="69">
        <v>40</v>
      </c>
      <c r="K16" s="69">
        <v>0</v>
      </c>
      <c r="L16" s="49"/>
    </row>
    <row r="17" spans="1:12" s="9" customFormat="1" ht="15.75">
      <c r="A17" s="64" t="s">
        <v>390</v>
      </c>
      <c r="B17" s="65">
        <f t="shared" si="0"/>
        <v>3356.9</v>
      </c>
      <c r="C17" s="65">
        <f>SUM(C5:C15)</f>
        <v>0</v>
      </c>
      <c r="D17" s="65">
        <f>SUM(D5:D15)</f>
        <v>0</v>
      </c>
      <c r="E17" s="65">
        <f>SUM(E5:E16)</f>
        <v>3356.9</v>
      </c>
      <c r="F17" s="65">
        <f>SUM(F5:F15)</f>
        <v>0</v>
      </c>
      <c r="G17" s="65">
        <f>SUM(G5:G16)</f>
        <v>3607.9989100000003</v>
      </c>
      <c r="H17" s="65">
        <f>SUM(H5:H16)</f>
        <v>0</v>
      </c>
      <c r="I17" s="65">
        <f>SUM(I5:I16)</f>
        <v>351.409</v>
      </c>
      <c r="J17" s="65">
        <f>SUM(J5:J16)</f>
        <v>3256.5899099999997</v>
      </c>
      <c r="K17" s="65">
        <f>SUM(K5:K16)</f>
        <v>0</v>
      </c>
      <c r="L17" s="49"/>
    </row>
    <row r="18" spans="1:12" s="9" customFormat="1" ht="15">
      <c r="A18" s="171" t="s">
        <v>391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3"/>
    </row>
    <row r="19" spans="1:12" s="9" customFormat="1" ht="15.75">
      <c r="A19" s="14" t="s">
        <v>382</v>
      </c>
      <c r="B19" s="62">
        <f aca="true" t="shared" si="1" ref="B19:B29">C19+D19+E19+F19</f>
        <v>554</v>
      </c>
      <c r="C19" s="62">
        <v>0</v>
      </c>
      <c r="D19" s="62">
        <v>0</v>
      </c>
      <c r="E19" s="62">
        <v>554</v>
      </c>
      <c r="F19" s="62">
        <v>0</v>
      </c>
      <c r="G19" s="69">
        <v>574</v>
      </c>
      <c r="H19" s="69">
        <v>0</v>
      </c>
      <c r="I19" s="69">
        <v>0</v>
      </c>
      <c r="J19" s="69">
        <v>574</v>
      </c>
      <c r="K19" s="69">
        <v>0</v>
      </c>
      <c r="L19" s="49"/>
    </row>
    <row r="20" spans="1:12" s="9" customFormat="1" ht="15.75">
      <c r="A20" s="14" t="s">
        <v>383</v>
      </c>
      <c r="B20" s="62">
        <f t="shared" si="1"/>
        <v>545</v>
      </c>
      <c r="C20" s="62">
        <v>0</v>
      </c>
      <c r="D20" s="62">
        <v>0</v>
      </c>
      <c r="E20" s="62">
        <v>545</v>
      </c>
      <c r="F20" s="62">
        <v>0</v>
      </c>
      <c r="G20" s="69">
        <v>754.7</v>
      </c>
      <c r="H20" s="69">
        <v>0</v>
      </c>
      <c r="I20" s="69">
        <v>0</v>
      </c>
      <c r="J20" s="69">
        <v>754.7</v>
      </c>
      <c r="K20" s="69">
        <v>0</v>
      </c>
      <c r="L20" s="49"/>
    </row>
    <row r="21" spans="1:12" s="9" customFormat="1" ht="15.75">
      <c r="A21" s="14" t="s">
        <v>384</v>
      </c>
      <c r="B21" s="62">
        <f t="shared" si="1"/>
        <v>72</v>
      </c>
      <c r="C21" s="62">
        <v>0</v>
      </c>
      <c r="D21" s="62">
        <v>0</v>
      </c>
      <c r="E21" s="62">
        <v>72</v>
      </c>
      <c r="F21" s="62">
        <v>0</v>
      </c>
      <c r="G21" s="69">
        <v>110.6</v>
      </c>
      <c r="H21" s="69">
        <v>0</v>
      </c>
      <c r="I21" s="69">
        <v>0</v>
      </c>
      <c r="J21" s="69">
        <v>110.6</v>
      </c>
      <c r="K21" s="69">
        <v>0</v>
      </c>
      <c r="L21" s="49"/>
    </row>
    <row r="22" spans="1:12" s="9" customFormat="1" ht="30">
      <c r="A22" s="14" t="s">
        <v>386</v>
      </c>
      <c r="B22" s="62">
        <f t="shared" si="1"/>
        <v>110</v>
      </c>
      <c r="C22" s="62">
        <v>0</v>
      </c>
      <c r="D22" s="62">
        <v>0</v>
      </c>
      <c r="E22" s="62">
        <v>110</v>
      </c>
      <c r="F22" s="62">
        <v>0</v>
      </c>
      <c r="G22" s="69">
        <v>109.8</v>
      </c>
      <c r="H22" s="69">
        <v>0</v>
      </c>
      <c r="I22" s="69">
        <v>0</v>
      </c>
      <c r="J22" s="69">
        <v>109.8</v>
      </c>
      <c r="K22" s="69">
        <v>0</v>
      </c>
      <c r="L22" s="49"/>
    </row>
    <row r="23" spans="1:12" s="9" customFormat="1" ht="45" customHeight="1">
      <c r="A23" s="14" t="s">
        <v>219</v>
      </c>
      <c r="B23" s="62">
        <f t="shared" si="1"/>
        <v>16913.5</v>
      </c>
      <c r="C23" s="62">
        <v>0</v>
      </c>
      <c r="D23" s="62">
        <v>16040</v>
      </c>
      <c r="E23" s="62">
        <v>873.5</v>
      </c>
      <c r="F23" s="62">
        <v>0</v>
      </c>
      <c r="G23" s="54">
        <f>H23+I23+J23+K23</f>
        <v>15625.24967</v>
      </c>
      <c r="H23" s="46">
        <v>0</v>
      </c>
      <c r="I23" s="54">
        <v>14586.93428</v>
      </c>
      <c r="J23" s="54">
        <v>1038.31539</v>
      </c>
      <c r="K23" s="46">
        <v>0</v>
      </c>
      <c r="L23" s="49"/>
    </row>
    <row r="24" spans="1:12" s="9" customFormat="1" ht="15.75">
      <c r="A24" s="104" t="s">
        <v>514</v>
      </c>
      <c r="B24" s="84">
        <f t="shared" si="1"/>
        <v>100</v>
      </c>
      <c r="C24" s="84">
        <v>0</v>
      </c>
      <c r="D24" s="84">
        <v>0</v>
      </c>
      <c r="E24" s="84">
        <v>100</v>
      </c>
      <c r="F24" s="84">
        <v>0</v>
      </c>
      <c r="G24" s="85">
        <v>100</v>
      </c>
      <c r="H24" s="85">
        <v>0</v>
      </c>
      <c r="I24" s="85">
        <v>0</v>
      </c>
      <c r="J24" s="85">
        <v>100</v>
      </c>
      <c r="K24" s="85">
        <v>0</v>
      </c>
      <c r="L24" s="109"/>
    </row>
    <row r="25" spans="1:12" s="9" customFormat="1" ht="45">
      <c r="A25" s="182" t="s">
        <v>45</v>
      </c>
      <c r="B25" s="183">
        <f t="shared" si="1"/>
        <v>26</v>
      </c>
      <c r="C25" s="183">
        <v>0</v>
      </c>
      <c r="D25" s="183">
        <v>0</v>
      </c>
      <c r="E25" s="183">
        <v>26</v>
      </c>
      <c r="F25" s="183">
        <v>0</v>
      </c>
      <c r="G25" s="69">
        <v>25.2</v>
      </c>
      <c r="H25" s="69">
        <v>0</v>
      </c>
      <c r="I25" s="69">
        <v>0</v>
      </c>
      <c r="J25" s="69">
        <v>25.2</v>
      </c>
      <c r="K25" s="69">
        <v>0</v>
      </c>
      <c r="L25" s="49"/>
    </row>
    <row r="26" spans="1:12" s="9" customFormat="1" ht="30">
      <c r="A26" s="182" t="s">
        <v>167</v>
      </c>
      <c r="B26" s="183">
        <f t="shared" si="1"/>
        <v>1.9</v>
      </c>
      <c r="C26" s="183">
        <v>0</v>
      </c>
      <c r="D26" s="183">
        <v>0</v>
      </c>
      <c r="E26" s="183">
        <v>1.9</v>
      </c>
      <c r="F26" s="183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49"/>
    </row>
    <row r="27" spans="1:12" s="9" customFormat="1" ht="81.75" customHeight="1">
      <c r="A27" s="14" t="s">
        <v>389</v>
      </c>
      <c r="B27" s="62">
        <f t="shared" si="1"/>
        <v>50</v>
      </c>
      <c r="C27" s="62">
        <v>0</v>
      </c>
      <c r="D27" s="62">
        <v>0</v>
      </c>
      <c r="E27" s="62">
        <v>50</v>
      </c>
      <c r="F27" s="62">
        <v>0</v>
      </c>
      <c r="G27" s="69">
        <v>50</v>
      </c>
      <c r="H27" s="69">
        <v>0</v>
      </c>
      <c r="I27" s="69">
        <v>0</v>
      </c>
      <c r="J27" s="69">
        <v>50</v>
      </c>
      <c r="K27" s="69">
        <v>0</v>
      </c>
      <c r="L27" s="49"/>
    </row>
    <row r="28" spans="1:12" s="9" customFormat="1" ht="15.75">
      <c r="A28" s="104" t="s">
        <v>511</v>
      </c>
      <c r="B28" s="84">
        <f t="shared" si="1"/>
        <v>0</v>
      </c>
      <c r="C28" s="84">
        <v>0</v>
      </c>
      <c r="D28" s="84">
        <v>0</v>
      </c>
      <c r="E28" s="84">
        <v>0</v>
      </c>
      <c r="F28" s="84">
        <v>0</v>
      </c>
      <c r="G28" s="84">
        <f>H28+I28+J28+K28</f>
        <v>47.2</v>
      </c>
      <c r="H28" s="84">
        <v>0</v>
      </c>
      <c r="I28" s="84">
        <v>0</v>
      </c>
      <c r="J28" s="84">
        <v>47.2</v>
      </c>
      <c r="K28" s="84">
        <v>0</v>
      </c>
      <c r="L28" s="49"/>
    </row>
    <row r="29" spans="1:12" s="9" customFormat="1" ht="15.75">
      <c r="A29" s="64" t="s">
        <v>390</v>
      </c>
      <c r="B29" s="65">
        <f t="shared" si="1"/>
        <v>18372.4</v>
      </c>
      <c r="C29" s="65">
        <f>SUM(C19:C26)</f>
        <v>0</v>
      </c>
      <c r="D29" s="65">
        <f aca="true" t="shared" si="2" ref="D29:K29">SUM(D19:D27)</f>
        <v>16040</v>
      </c>
      <c r="E29" s="65">
        <f t="shared" si="2"/>
        <v>2332.4</v>
      </c>
      <c r="F29" s="65">
        <f t="shared" si="2"/>
        <v>0</v>
      </c>
      <c r="G29" s="65">
        <f t="shared" si="2"/>
        <v>17349.54967</v>
      </c>
      <c r="H29" s="65">
        <f t="shared" si="2"/>
        <v>0</v>
      </c>
      <c r="I29" s="65">
        <f t="shared" si="2"/>
        <v>14586.93428</v>
      </c>
      <c r="J29" s="65">
        <f t="shared" si="2"/>
        <v>2762.61539</v>
      </c>
      <c r="K29" s="65">
        <f t="shared" si="2"/>
        <v>0</v>
      </c>
      <c r="L29" s="49"/>
    </row>
    <row r="30" spans="1:12" s="9" customFormat="1" ht="15">
      <c r="A30" s="171" t="s">
        <v>392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3"/>
    </row>
    <row r="31" spans="1:12" s="9" customFormat="1" ht="15.75">
      <c r="A31" s="14" t="s">
        <v>382</v>
      </c>
      <c r="B31" s="62">
        <f aca="true" t="shared" si="3" ref="B31:B41">C31+D31+E31+F31</f>
        <v>504</v>
      </c>
      <c r="C31" s="62">
        <v>0</v>
      </c>
      <c r="D31" s="62">
        <v>0</v>
      </c>
      <c r="E31" s="62">
        <v>504</v>
      </c>
      <c r="F31" s="62">
        <v>0</v>
      </c>
      <c r="G31" s="69">
        <v>503.92</v>
      </c>
      <c r="H31" s="69">
        <v>0</v>
      </c>
      <c r="I31" s="69">
        <v>0</v>
      </c>
      <c r="J31" s="69">
        <v>503.92</v>
      </c>
      <c r="K31" s="69">
        <v>0</v>
      </c>
      <c r="L31" s="49"/>
    </row>
    <row r="32" spans="1:12" s="9" customFormat="1" ht="15.75">
      <c r="A32" s="14" t="s">
        <v>383</v>
      </c>
      <c r="B32" s="62">
        <f t="shared" si="3"/>
        <v>755</v>
      </c>
      <c r="C32" s="62">
        <v>0</v>
      </c>
      <c r="D32" s="62">
        <v>0</v>
      </c>
      <c r="E32" s="62">
        <v>755</v>
      </c>
      <c r="F32" s="62">
        <v>0</v>
      </c>
      <c r="G32" s="69">
        <v>714.56</v>
      </c>
      <c r="H32" s="69">
        <v>0</v>
      </c>
      <c r="I32" s="69">
        <v>0</v>
      </c>
      <c r="J32" s="69">
        <v>714.56</v>
      </c>
      <c r="K32" s="69">
        <v>0</v>
      </c>
      <c r="L32" s="49"/>
    </row>
    <row r="33" spans="1:12" s="9" customFormat="1" ht="15.75">
      <c r="A33" s="14" t="s">
        <v>384</v>
      </c>
      <c r="B33" s="62">
        <f t="shared" si="3"/>
        <v>222</v>
      </c>
      <c r="C33" s="62">
        <v>0</v>
      </c>
      <c r="D33" s="62">
        <v>0</v>
      </c>
      <c r="E33" s="62">
        <v>222</v>
      </c>
      <c r="F33" s="62">
        <v>0</v>
      </c>
      <c r="G33" s="69">
        <v>249.7</v>
      </c>
      <c r="H33" s="69">
        <v>0</v>
      </c>
      <c r="I33" s="69">
        <v>0</v>
      </c>
      <c r="J33" s="69">
        <v>249.7</v>
      </c>
      <c r="K33" s="69">
        <v>0</v>
      </c>
      <c r="L33" s="49"/>
    </row>
    <row r="34" spans="1:12" s="9" customFormat="1" ht="30">
      <c r="A34" s="14" t="s">
        <v>386</v>
      </c>
      <c r="B34" s="62">
        <f t="shared" si="3"/>
        <v>160</v>
      </c>
      <c r="C34" s="62">
        <v>0</v>
      </c>
      <c r="D34" s="62">
        <v>0</v>
      </c>
      <c r="E34" s="62">
        <v>160</v>
      </c>
      <c r="F34" s="62">
        <v>0</v>
      </c>
      <c r="G34" s="69">
        <v>160</v>
      </c>
      <c r="H34" s="69">
        <v>0</v>
      </c>
      <c r="I34" s="69">
        <v>0</v>
      </c>
      <c r="J34" s="69">
        <v>160</v>
      </c>
      <c r="K34" s="69">
        <v>0</v>
      </c>
      <c r="L34" s="49"/>
    </row>
    <row r="35" spans="1:12" s="9" customFormat="1" ht="45.75" customHeight="1">
      <c r="A35" s="70" t="s">
        <v>477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54">
        <f>H35+I35+J35+K35</f>
        <v>1314.141</v>
      </c>
      <c r="H35" s="46">
        <v>0</v>
      </c>
      <c r="I35" s="46">
        <v>0</v>
      </c>
      <c r="J35" s="54">
        <v>1314.141</v>
      </c>
      <c r="K35" s="46">
        <v>0</v>
      </c>
      <c r="L35" s="49"/>
    </row>
    <row r="36" spans="1:12" s="9" customFormat="1" ht="33" customHeight="1">
      <c r="A36" s="14" t="s">
        <v>393</v>
      </c>
      <c r="B36" s="62">
        <f>C36+D36+E36+F36</f>
        <v>325</v>
      </c>
      <c r="C36" s="62">
        <v>0</v>
      </c>
      <c r="D36" s="62">
        <v>0</v>
      </c>
      <c r="E36" s="62">
        <v>325</v>
      </c>
      <c r="F36" s="62">
        <v>0</v>
      </c>
      <c r="G36" s="85">
        <v>320</v>
      </c>
      <c r="H36" s="85">
        <v>0</v>
      </c>
      <c r="I36" s="85">
        <v>0</v>
      </c>
      <c r="J36" s="85">
        <v>320</v>
      </c>
      <c r="K36" s="85">
        <v>0</v>
      </c>
      <c r="L36" s="49"/>
    </row>
    <row r="37" spans="1:12" s="9" customFormat="1" ht="81" customHeight="1">
      <c r="A37" s="14" t="s">
        <v>394</v>
      </c>
      <c r="B37" s="62">
        <f t="shared" si="3"/>
        <v>350</v>
      </c>
      <c r="C37" s="62">
        <v>0</v>
      </c>
      <c r="D37" s="62">
        <v>0</v>
      </c>
      <c r="E37" s="62">
        <v>350</v>
      </c>
      <c r="F37" s="62">
        <v>0</v>
      </c>
      <c r="G37" s="69">
        <v>248</v>
      </c>
      <c r="H37" s="69">
        <v>0</v>
      </c>
      <c r="I37" s="69">
        <v>0</v>
      </c>
      <c r="J37" s="69">
        <v>248</v>
      </c>
      <c r="K37" s="69">
        <v>0</v>
      </c>
      <c r="L37" s="49"/>
    </row>
    <row r="38" spans="1:12" s="9" customFormat="1" ht="66.75" customHeight="1">
      <c r="A38" s="14" t="s">
        <v>395</v>
      </c>
      <c r="B38" s="62">
        <f t="shared" si="3"/>
        <v>340</v>
      </c>
      <c r="C38" s="62">
        <v>0</v>
      </c>
      <c r="D38" s="62">
        <v>0</v>
      </c>
      <c r="E38" s="62">
        <v>340</v>
      </c>
      <c r="F38" s="62">
        <v>0</v>
      </c>
      <c r="G38" s="69">
        <v>302.08</v>
      </c>
      <c r="H38" s="69">
        <v>0</v>
      </c>
      <c r="I38" s="69">
        <v>0</v>
      </c>
      <c r="J38" s="69">
        <v>302.08</v>
      </c>
      <c r="K38" s="69">
        <v>0</v>
      </c>
      <c r="L38" s="107" t="s">
        <v>503</v>
      </c>
    </row>
    <row r="39" spans="1:12" s="9" customFormat="1" ht="45">
      <c r="A39" s="182" t="s">
        <v>45</v>
      </c>
      <c r="B39" s="183">
        <f t="shared" si="3"/>
        <v>27</v>
      </c>
      <c r="C39" s="183">
        <v>0</v>
      </c>
      <c r="D39" s="183">
        <v>0</v>
      </c>
      <c r="E39" s="183">
        <v>27</v>
      </c>
      <c r="F39" s="183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49"/>
    </row>
    <row r="40" spans="1:12" s="9" customFormat="1" ht="30">
      <c r="A40" s="182" t="s">
        <v>167</v>
      </c>
      <c r="B40" s="183">
        <f t="shared" si="3"/>
        <v>0.7</v>
      </c>
      <c r="C40" s="183">
        <v>0</v>
      </c>
      <c r="D40" s="183">
        <v>0</v>
      </c>
      <c r="E40" s="183">
        <v>0.7</v>
      </c>
      <c r="F40" s="183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49"/>
    </row>
    <row r="41" spans="1:12" s="9" customFormat="1" ht="15.75">
      <c r="A41" s="64" t="s">
        <v>390</v>
      </c>
      <c r="B41" s="65">
        <f t="shared" si="3"/>
        <v>2683.7</v>
      </c>
      <c r="C41" s="65">
        <f aca="true" t="shared" si="4" ref="C41:K41">SUM(C31:C40)</f>
        <v>0</v>
      </c>
      <c r="D41" s="65">
        <f t="shared" si="4"/>
        <v>0</v>
      </c>
      <c r="E41" s="65">
        <f t="shared" si="4"/>
        <v>2683.7</v>
      </c>
      <c r="F41" s="65">
        <f t="shared" si="4"/>
        <v>0</v>
      </c>
      <c r="G41" s="65">
        <f t="shared" si="4"/>
        <v>3812.401</v>
      </c>
      <c r="H41" s="65">
        <f t="shared" si="4"/>
        <v>0</v>
      </c>
      <c r="I41" s="65">
        <f t="shared" si="4"/>
        <v>0</v>
      </c>
      <c r="J41" s="65">
        <f t="shared" si="4"/>
        <v>3812.401</v>
      </c>
      <c r="K41" s="65">
        <f t="shared" si="4"/>
        <v>0</v>
      </c>
      <c r="L41" s="49"/>
    </row>
    <row r="42" spans="1:12" s="9" customFormat="1" ht="15">
      <c r="A42" s="171" t="s">
        <v>396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3"/>
    </row>
    <row r="43" spans="1:12" s="9" customFormat="1" ht="15.75">
      <c r="A43" s="14" t="s">
        <v>382</v>
      </c>
      <c r="B43" s="62">
        <f aca="true" t="shared" si="5" ref="B43:B56">C43+D43+E43+F43</f>
        <v>627</v>
      </c>
      <c r="C43" s="62">
        <v>0</v>
      </c>
      <c r="D43" s="62">
        <v>0</v>
      </c>
      <c r="E43" s="62">
        <v>627</v>
      </c>
      <c r="F43" s="62">
        <v>0</v>
      </c>
      <c r="G43" s="69">
        <v>691.5</v>
      </c>
      <c r="H43" s="69">
        <v>0</v>
      </c>
      <c r="I43" s="69">
        <v>0</v>
      </c>
      <c r="J43" s="69">
        <v>691.5</v>
      </c>
      <c r="K43" s="69">
        <v>0</v>
      </c>
      <c r="L43" s="49"/>
    </row>
    <row r="44" spans="1:12" s="9" customFormat="1" ht="15.75">
      <c r="A44" s="14" t="s">
        <v>383</v>
      </c>
      <c r="B44" s="62">
        <f t="shared" si="5"/>
        <v>350</v>
      </c>
      <c r="C44" s="62">
        <v>0</v>
      </c>
      <c r="D44" s="62">
        <v>0</v>
      </c>
      <c r="E44" s="62">
        <v>350</v>
      </c>
      <c r="F44" s="62">
        <v>0</v>
      </c>
      <c r="G44" s="69">
        <v>391.8</v>
      </c>
      <c r="H44" s="69">
        <v>0</v>
      </c>
      <c r="I44" s="69">
        <v>0</v>
      </c>
      <c r="J44" s="69">
        <v>391.8</v>
      </c>
      <c r="K44" s="69">
        <v>0</v>
      </c>
      <c r="L44" s="49"/>
    </row>
    <row r="45" spans="1:12" s="9" customFormat="1" ht="15.75">
      <c r="A45" s="14" t="s">
        <v>384</v>
      </c>
      <c r="B45" s="62">
        <f t="shared" si="5"/>
        <v>24</v>
      </c>
      <c r="C45" s="62">
        <v>0</v>
      </c>
      <c r="D45" s="62">
        <v>0</v>
      </c>
      <c r="E45" s="62">
        <v>24</v>
      </c>
      <c r="F45" s="62">
        <v>0</v>
      </c>
      <c r="G45" s="69">
        <v>24</v>
      </c>
      <c r="H45" s="69">
        <v>0</v>
      </c>
      <c r="I45" s="69">
        <v>0</v>
      </c>
      <c r="J45" s="69">
        <v>24</v>
      </c>
      <c r="K45" s="69">
        <v>0</v>
      </c>
      <c r="L45" s="49"/>
    </row>
    <row r="46" spans="1:12" s="9" customFormat="1" ht="30">
      <c r="A46" s="14" t="s">
        <v>397</v>
      </c>
      <c r="B46" s="62">
        <f t="shared" si="5"/>
        <v>400</v>
      </c>
      <c r="C46" s="62">
        <v>0</v>
      </c>
      <c r="D46" s="62">
        <v>0</v>
      </c>
      <c r="E46" s="62">
        <v>400</v>
      </c>
      <c r="F46" s="62">
        <v>0</v>
      </c>
      <c r="G46" s="69">
        <v>342.7</v>
      </c>
      <c r="H46" s="69">
        <v>0</v>
      </c>
      <c r="I46" s="69">
        <v>0</v>
      </c>
      <c r="J46" s="69">
        <v>342.7</v>
      </c>
      <c r="K46" s="69">
        <v>0</v>
      </c>
      <c r="L46" s="49"/>
    </row>
    <row r="47" spans="1:12" s="9" customFormat="1" ht="30">
      <c r="A47" s="14" t="s">
        <v>398</v>
      </c>
      <c r="B47" s="62">
        <f t="shared" si="5"/>
        <v>200</v>
      </c>
      <c r="C47" s="62">
        <v>0</v>
      </c>
      <c r="D47" s="62">
        <v>0</v>
      </c>
      <c r="E47" s="62">
        <v>200</v>
      </c>
      <c r="F47" s="62">
        <v>0</v>
      </c>
      <c r="G47" s="69">
        <v>200</v>
      </c>
      <c r="H47" s="69">
        <v>0</v>
      </c>
      <c r="I47" s="69">
        <v>0</v>
      </c>
      <c r="J47" s="69">
        <v>200</v>
      </c>
      <c r="K47" s="69">
        <v>0</v>
      </c>
      <c r="L47" s="49"/>
    </row>
    <row r="48" spans="1:12" s="9" customFormat="1" ht="37.5" customHeight="1">
      <c r="A48" s="14" t="s">
        <v>386</v>
      </c>
      <c r="B48" s="62">
        <f t="shared" si="5"/>
        <v>107</v>
      </c>
      <c r="C48" s="62">
        <v>0</v>
      </c>
      <c r="D48" s="62">
        <v>0</v>
      </c>
      <c r="E48" s="62">
        <v>107</v>
      </c>
      <c r="F48" s="62">
        <v>0</v>
      </c>
      <c r="G48" s="69"/>
      <c r="H48" s="69"/>
      <c r="I48" s="69"/>
      <c r="J48" s="69"/>
      <c r="K48" s="69"/>
      <c r="L48" s="49"/>
    </row>
    <row r="49" spans="1:12" s="9" customFormat="1" ht="32.25" customHeight="1">
      <c r="A49" s="14" t="s">
        <v>221</v>
      </c>
      <c r="B49" s="62">
        <f t="shared" si="5"/>
        <v>4145.667</v>
      </c>
      <c r="C49" s="62">
        <v>0</v>
      </c>
      <c r="D49" s="62">
        <v>0</v>
      </c>
      <c r="E49" s="62">
        <v>4145.667</v>
      </c>
      <c r="F49" s="62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49"/>
    </row>
    <row r="50" spans="1:12" s="9" customFormat="1" ht="60.75" customHeight="1">
      <c r="A50" s="14" t="s">
        <v>472</v>
      </c>
      <c r="B50" s="62">
        <f t="shared" si="5"/>
        <v>0</v>
      </c>
      <c r="C50" s="62">
        <v>0</v>
      </c>
      <c r="D50" s="62">
        <v>0</v>
      </c>
      <c r="E50" s="62">
        <v>0</v>
      </c>
      <c r="F50" s="62">
        <v>0</v>
      </c>
      <c r="G50" s="54">
        <f>H50+I50+J50+K50</f>
        <v>20001.06</v>
      </c>
      <c r="H50" s="46">
        <v>0</v>
      </c>
      <c r="I50" s="46">
        <v>19001</v>
      </c>
      <c r="J50" s="54">
        <v>1000.06</v>
      </c>
      <c r="K50" s="46">
        <v>0</v>
      </c>
      <c r="L50" s="49"/>
    </row>
    <row r="51" spans="1:12" s="9" customFormat="1" ht="50.25" customHeight="1">
      <c r="A51" s="14" t="s">
        <v>37</v>
      </c>
      <c r="B51" s="62">
        <f t="shared" si="5"/>
        <v>0</v>
      </c>
      <c r="C51" s="62">
        <v>0</v>
      </c>
      <c r="D51" s="62">
        <v>0</v>
      </c>
      <c r="E51" s="62">
        <v>0</v>
      </c>
      <c r="F51" s="62">
        <v>0</v>
      </c>
      <c r="G51" s="54">
        <v>0</v>
      </c>
      <c r="H51" s="46">
        <v>0</v>
      </c>
      <c r="I51" s="46">
        <v>0</v>
      </c>
      <c r="J51" s="54">
        <v>1311.653</v>
      </c>
      <c r="K51" s="46">
        <v>0</v>
      </c>
      <c r="L51" s="49"/>
    </row>
    <row r="52" spans="1:12" s="9" customFormat="1" ht="78.75" customHeight="1">
      <c r="A52" s="14" t="s">
        <v>399</v>
      </c>
      <c r="B52" s="62">
        <f t="shared" si="5"/>
        <v>175</v>
      </c>
      <c r="C52" s="62">
        <v>0</v>
      </c>
      <c r="D52" s="62">
        <v>0</v>
      </c>
      <c r="E52" s="62">
        <v>175</v>
      </c>
      <c r="F52" s="62">
        <v>0</v>
      </c>
      <c r="G52" s="69">
        <v>1122.6</v>
      </c>
      <c r="H52" s="69">
        <v>0</v>
      </c>
      <c r="I52" s="69">
        <v>1122.6</v>
      </c>
      <c r="J52" s="69">
        <v>0</v>
      </c>
      <c r="K52" s="69">
        <v>0</v>
      </c>
      <c r="L52" s="187" t="s">
        <v>359</v>
      </c>
    </row>
    <row r="53" spans="1:12" s="9" customFormat="1" ht="45">
      <c r="A53" s="182" t="s">
        <v>45</v>
      </c>
      <c r="B53" s="183">
        <f t="shared" si="5"/>
        <v>27</v>
      </c>
      <c r="C53" s="183">
        <v>0</v>
      </c>
      <c r="D53" s="183">
        <v>0</v>
      </c>
      <c r="E53" s="183">
        <v>27</v>
      </c>
      <c r="F53" s="183">
        <v>0</v>
      </c>
      <c r="G53" s="69">
        <v>27</v>
      </c>
      <c r="H53" s="69">
        <v>0</v>
      </c>
      <c r="I53" s="69">
        <v>0</v>
      </c>
      <c r="J53" s="69">
        <v>27</v>
      </c>
      <c r="K53" s="69">
        <v>0</v>
      </c>
      <c r="L53" s="49"/>
    </row>
    <row r="54" spans="1:12" s="9" customFormat="1" ht="30">
      <c r="A54" s="182" t="s">
        <v>167</v>
      </c>
      <c r="B54" s="183">
        <f t="shared" si="5"/>
        <v>5.3</v>
      </c>
      <c r="C54" s="183">
        <v>0</v>
      </c>
      <c r="D54" s="183">
        <v>0</v>
      </c>
      <c r="E54" s="183">
        <v>5.3</v>
      </c>
      <c r="F54" s="183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49"/>
    </row>
    <row r="55" spans="1:12" s="9" customFormat="1" ht="85.5" customHeight="1">
      <c r="A55" s="14" t="s">
        <v>389</v>
      </c>
      <c r="B55" s="62">
        <f t="shared" si="5"/>
        <v>40</v>
      </c>
      <c r="C55" s="62">
        <v>0</v>
      </c>
      <c r="D55" s="62">
        <v>0</v>
      </c>
      <c r="E55" s="62">
        <v>40</v>
      </c>
      <c r="F55" s="62">
        <v>0</v>
      </c>
      <c r="G55" s="69">
        <v>40</v>
      </c>
      <c r="H55" s="69">
        <v>0</v>
      </c>
      <c r="I55" s="69">
        <v>0</v>
      </c>
      <c r="J55" s="69">
        <v>40</v>
      </c>
      <c r="K55" s="69">
        <v>0</v>
      </c>
      <c r="L55" s="49"/>
    </row>
    <row r="56" spans="1:12" s="9" customFormat="1" ht="15.75">
      <c r="A56" s="64" t="s">
        <v>390</v>
      </c>
      <c r="B56" s="65">
        <f t="shared" si="5"/>
        <v>6100.967000000001</v>
      </c>
      <c r="C56" s="65">
        <f>SUM(C43:C54)</f>
        <v>0</v>
      </c>
      <c r="D56" s="65">
        <f>SUM(D43:D54)</f>
        <v>0</v>
      </c>
      <c r="E56" s="65">
        <f>SUM(E43:E55)</f>
        <v>6100.967000000001</v>
      </c>
      <c r="F56" s="65">
        <f>SUM(F43:F54)</f>
        <v>0</v>
      </c>
      <c r="G56" s="71">
        <f>SUM(G43:G54)</f>
        <v>22800.66</v>
      </c>
      <c r="H56" s="65">
        <f>SUM(H43:H55)</f>
        <v>0</v>
      </c>
      <c r="I56" s="71">
        <f>SUM(I43:I55)</f>
        <v>20123.6</v>
      </c>
      <c r="J56" s="65">
        <f>SUM(J43:J55)</f>
        <v>4028.7129999999997</v>
      </c>
      <c r="K56" s="65">
        <f>SUM(K43:K55)</f>
        <v>0</v>
      </c>
      <c r="L56" s="49"/>
    </row>
    <row r="57" spans="1:12" s="9" customFormat="1" ht="15">
      <c r="A57" s="171" t="s">
        <v>400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3"/>
    </row>
    <row r="58" spans="1:12" s="9" customFormat="1" ht="15.75">
      <c r="A58" s="14" t="s">
        <v>382</v>
      </c>
      <c r="B58" s="62">
        <f aca="true" t="shared" si="6" ref="B58:B73">C58+D58+E58+F58</f>
        <v>883</v>
      </c>
      <c r="C58" s="62">
        <v>0</v>
      </c>
      <c r="D58" s="62">
        <v>0</v>
      </c>
      <c r="E58" s="62">
        <v>883</v>
      </c>
      <c r="F58" s="62">
        <v>0</v>
      </c>
      <c r="G58" s="69">
        <v>1233.43</v>
      </c>
      <c r="H58" s="69">
        <v>0</v>
      </c>
      <c r="I58" s="69">
        <v>0</v>
      </c>
      <c r="J58" s="69">
        <v>1233.43</v>
      </c>
      <c r="K58" s="69">
        <v>0</v>
      </c>
      <c r="L58" s="49"/>
    </row>
    <row r="59" spans="1:12" s="9" customFormat="1" ht="15.75">
      <c r="A59" s="14" t="s">
        <v>383</v>
      </c>
      <c r="B59" s="62">
        <f t="shared" si="6"/>
        <v>980</v>
      </c>
      <c r="C59" s="62">
        <v>0</v>
      </c>
      <c r="D59" s="62">
        <v>0</v>
      </c>
      <c r="E59" s="62">
        <v>980</v>
      </c>
      <c r="F59" s="62">
        <v>0</v>
      </c>
      <c r="G59" s="69">
        <v>1129.37</v>
      </c>
      <c r="H59" s="69">
        <v>0</v>
      </c>
      <c r="I59" s="69">
        <v>0</v>
      </c>
      <c r="J59" s="69">
        <v>1129.37</v>
      </c>
      <c r="K59" s="69"/>
      <c r="L59" s="49"/>
    </row>
    <row r="60" spans="1:12" s="9" customFormat="1" ht="15.75">
      <c r="A60" s="14" t="s">
        <v>384</v>
      </c>
      <c r="B60" s="62">
        <f t="shared" si="6"/>
        <v>174</v>
      </c>
      <c r="C60" s="62">
        <v>0</v>
      </c>
      <c r="D60" s="62">
        <v>0</v>
      </c>
      <c r="E60" s="62">
        <v>174</v>
      </c>
      <c r="F60" s="62">
        <v>0</v>
      </c>
      <c r="G60" s="69">
        <v>207.23</v>
      </c>
      <c r="H60" s="69">
        <v>0</v>
      </c>
      <c r="I60" s="69">
        <v>0</v>
      </c>
      <c r="J60" s="69">
        <v>207.23</v>
      </c>
      <c r="K60" s="69">
        <v>0</v>
      </c>
      <c r="L60" s="49"/>
    </row>
    <row r="61" spans="1:12" s="9" customFormat="1" ht="15.75">
      <c r="A61" s="14" t="s">
        <v>385</v>
      </c>
      <c r="B61" s="62">
        <f t="shared" si="6"/>
        <v>440</v>
      </c>
      <c r="C61" s="62">
        <v>0</v>
      </c>
      <c r="D61" s="62">
        <v>0</v>
      </c>
      <c r="E61" s="62">
        <v>440</v>
      </c>
      <c r="F61" s="62">
        <v>0</v>
      </c>
      <c r="G61" s="69">
        <v>437.8</v>
      </c>
      <c r="H61" s="69">
        <v>0</v>
      </c>
      <c r="I61" s="69">
        <v>0</v>
      </c>
      <c r="J61" s="69">
        <v>437.8</v>
      </c>
      <c r="K61" s="69">
        <v>0</v>
      </c>
      <c r="L61" s="49"/>
    </row>
    <row r="62" spans="1:12" s="9" customFormat="1" ht="45">
      <c r="A62" s="14" t="s">
        <v>401</v>
      </c>
      <c r="B62" s="62">
        <f t="shared" si="6"/>
        <v>700.8</v>
      </c>
      <c r="C62" s="62">
        <v>0</v>
      </c>
      <c r="D62" s="62">
        <v>0</v>
      </c>
      <c r="E62" s="62">
        <v>700.8</v>
      </c>
      <c r="F62" s="62">
        <v>0</v>
      </c>
      <c r="G62" s="85">
        <v>751.605</v>
      </c>
      <c r="H62" s="85">
        <v>0</v>
      </c>
      <c r="I62" s="85">
        <v>0</v>
      </c>
      <c r="J62" s="85">
        <v>751.605</v>
      </c>
      <c r="K62" s="85">
        <v>0</v>
      </c>
      <c r="L62" s="109" t="s">
        <v>493</v>
      </c>
    </row>
    <row r="63" spans="1:12" s="9" customFormat="1" ht="30">
      <c r="A63" s="14" t="s">
        <v>386</v>
      </c>
      <c r="B63" s="62">
        <f t="shared" si="6"/>
        <v>376</v>
      </c>
      <c r="C63" s="62">
        <v>0</v>
      </c>
      <c r="D63" s="62">
        <v>0</v>
      </c>
      <c r="E63" s="62">
        <v>376</v>
      </c>
      <c r="F63" s="62">
        <v>0</v>
      </c>
      <c r="G63" s="69">
        <v>158.37</v>
      </c>
      <c r="H63" s="69">
        <v>0</v>
      </c>
      <c r="I63" s="69">
        <v>0</v>
      </c>
      <c r="J63" s="69">
        <v>158.37</v>
      </c>
      <c r="K63" s="69">
        <v>0</v>
      </c>
      <c r="L63" s="49"/>
    </row>
    <row r="64" spans="1:12" s="9" customFormat="1" ht="30">
      <c r="A64" s="14" t="s">
        <v>402</v>
      </c>
      <c r="B64" s="62">
        <f t="shared" si="6"/>
        <v>300</v>
      </c>
      <c r="C64" s="62">
        <v>0</v>
      </c>
      <c r="D64" s="62">
        <v>0</v>
      </c>
      <c r="E64" s="62">
        <v>300</v>
      </c>
      <c r="F64" s="62">
        <v>0</v>
      </c>
      <c r="G64" s="69">
        <v>101.14</v>
      </c>
      <c r="H64" s="69">
        <v>0</v>
      </c>
      <c r="I64" s="69">
        <v>0</v>
      </c>
      <c r="J64" s="69">
        <v>101.14</v>
      </c>
      <c r="K64" s="69">
        <v>0</v>
      </c>
      <c r="L64" s="49"/>
    </row>
    <row r="65" spans="1:12" s="9" customFormat="1" ht="33.75" customHeight="1">
      <c r="A65" s="14" t="s">
        <v>274</v>
      </c>
      <c r="B65" s="62">
        <f t="shared" si="6"/>
        <v>3125</v>
      </c>
      <c r="C65" s="62">
        <v>0</v>
      </c>
      <c r="D65" s="62">
        <v>0</v>
      </c>
      <c r="E65" s="62">
        <v>3125</v>
      </c>
      <c r="F65" s="62">
        <v>0</v>
      </c>
      <c r="G65" s="69">
        <f>H65+I65+J65+K65</f>
        <v>3125</v>
      </c>
      <c r="H65" s="69">
        <v>0</v>
      </c>
      <c r="I65" s="69">
        <v>0</v>
      </c>
      <c r="J65" s="69">
        <v>3125</v>
      </c>
      <c r="K65" s="69">
        <v>0</v>
      </c>
      <c r="L65" s="49"/>
    </row>
    <row r="66" spans="1:12" s="9" customFormat="1" ht="33.75" customHeight="1">
      <c r="A66" s="14" t="s">
        <v>343</v>
      </c>
      <c r="B66" s="62">
        <f t="shared" si="6"/>
        <v>300</v>
      </c>
      <c r="C66" s="62">
        <v>0</v>
      </c>
      <c r="D66" s="62">
        <v>0</v>
      </c>
      <c r="E66" s="62">
        <v>300</v>
      </c>
      <c r="F66" s="62">
        <v>0</v>
      </c>
      <c r="G66" s="69">
        <f>H66+I66+J66+K66</f>
        <v>99.9</v>
      </c>
      <c r="H66" s="69">
        <v>0</v>
      </c>
      <c r="I66" s="69">
        <v>0</v>
      </c>
      <c r="J66" s="69">
        <v>99.9</v>
      </c>
      <c r="K66" s="69">
        <v>0</v>
      </c>
      <c r="L66" s="49"/>
    </row>
    <row r="67" spans="1:12" s="9" customFormat="1" ht="33.75" customHeight="1">
      <c r="A67" s="14" t="s">
        <v>344</v>
      </c>
      <c r="B67" s="62">
        <f t="shared" si="6"/>
        <v>1500</v>
      </c>
      <c r="C67" s="62">
        <v>0</v>
      </c>
      <c r="D67" s="62">
        <v>0</v>
      </c>
      <c r="E67" s="62">
        <v>1500</v>
      </c>
      <c r="F67" s="84">
        <v>0</v>
      </c>
      <c r="G67" s="85">
        <f>H67+I67+J67+K67</f>
        <v>1742</v>
      </c>
      <c r="H67" s="85">
        <v>0</v>
      </c>
      <c r="I67" s="85">
        <v>0</v>
      </c>
      <c r="J67" s="85">
        <v>1742</v>
      </c>
      <c r="K67" s="85">
        <v>0</v>
      </c>
      <c r="L67" s="109" t="s">
        <v>504</v>
      </c>
    </row>
    <row r="68" spans="1:12" s="9" customFormat="1" ht="60">
      <c r="A68" s="14" t="s">
        <v>213</v>
      </c>
      <c r="B68" s="62">
        <f t="shared" si="6"/>
        <v>1000</v>
      </c>
      <c r="C68" s="62">
        <v>0</v>
      </c>
      <c r="D68" s="62">
        <v>0</v>
      </c>
      <c r="E68" s="62">
        <v>1000</v>
      </c>
      <c r="F68" s="62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107" t="s">
        <v>499</v>
      </c>
    </row>
    <row r="69" spans="1:12" s="9" customFormat="1" ht="90">
      <c r="A69" s="182" t="s">
        <v>331</v>
      </c>
      <c r="B69" s="183">
        <f t="shared" si="6"/>
        <v>3600</v>
      </c>
      <c r="C69" s="183">
        <v>0</v>
      </c>
      <c r="D69" s="183">
        <v>0</v>
      </c>
      <c r="E69" s="183">
        <v>3600</v>
      </c>
      <c r="F69" s="183">
        <v>0</v>
      </c>
      <c r="G69" s="69"/>
      <c r="H69" s="69"/>
      <c r="I69" s="69"/>
      <c r="J69" s="69"/>
      <c r="K69" s="69"/>
      <c r="L69" s="49"/>
    </row>
    <row r="70" spans="1:12" s="9" customFormat="1" ht="32.25" customHeight="1">
      <c r="A70" s="14" t="s">
        <v>403</v>
      </c>
      <c r="B70" s="62">
        <f t="shared" si="6"/>
        <v>550</v>
      </c>
      <c r="C70" s="62">
        <v>0</v>
      </c>
      <c r="D70" s="62">
        <v>0</v>
      </c>
      <c r="E70" s="62">
        <v>550</v>
      </c>
      <c r="F70" s="62">
        <v>0</v>
      </c>
      <c r="G70" s="69">
        <v>550</v>
      </c>
      <c r="H70" s="69">
        <v>0</v>
      </c>
      <c r="I70" s="69">
        <v>0</v>
      </c>
      <c r="J70" s="69">
        <v>550</v>
      </c>
      <c r="K70" s="69">
        <v>0</v>
      </c>
      <c r="L70" s="49"/>
    </row>
    <row r="71" spans="1:12" s="9" customFormat="1" ht="45">
      <c r="A71" s="182" t="s">
        <v>45</v>
      </c>
      <c r="B71" s="183">
        <f t="shared" si="6"/>
        <v>19</v>
      </c>
      <c r="C71" s="183">
        <v>0</v>
      </c>
      <c r="D71" s="183">
        <v>0</v>
      </c>
      <c r="E71" s="183">
        <v>19</v>
      </c>
      <c r="F71" s="183">
        <v>0</v>
      </c>
      <c r="G71" s="69">
        <v>19</v>
      </c>
      <c r="H71" s="69">
        <v>0</v>
      </c>
      <c r="I71" s="69">
        <v>0</v>
      </c>
      <c r="J71" s="69">
        <v>19</v>
      </c>
      <c r="K71" s="69">
        <v>0</v>
      </c>
      <c r="L71" s="49"/>
    </row>
    <row r="72" spans="1:12" s="9" customFormat="1" ht="30">
      <c r="A72" s="182" t="s">
        <v>167</v>
      </c>
      <c r="B72" s="183">
        <f t="shared" si="6"/>
        <v>1.4</v>
      </c>
      <c r="C72" s="183">
        <v>0</v>
      </c>
      <c r="D72" s="183">
        <v>0</v>
      </c>
      <c r="E72" s="183">
        <v>1.4</v>
      </c>
      <c r="F72" s="183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49"/>
    </row>
    <row r="73" spans="1:12" s="9" customFormat="1" ht="15.75">
      <c r="A73" s="64" t="s">
        <v>390</v>
      </c>
      <c r="B73" s="65">
        <f t="shared" si="6"/>
        <v>13949.199999999999</v>
      </c>
      <c r="C73" s="65">
        <f aca="true" t="shared" si="7" ref="C73:K73">SUM(C58:C72)</f>
        <v>0</v>
      </c>
      <c r="D73" s="65">
        <f t="shared" si="7"/>
        <v>0</v>
      </c>
      <c r="E73" s="65">
        <f t="shared" si="7"/>
        <v>13949.199999999999</v>
      </c>
      <c r="F73" s="65">
        <f t="shared" si="7"/>
        <v>0</v>
      </c>
      <c r="G73" s="65">
        <f t="shared" si="7"/>
        <v>9554.845</v>
      </c>
      <c r="H73" s="65">
        <f t="shared" si="7"/>
        <v>0</v>
      </c>
      <c r="I73" s="65">
        <f t="shared" si="7"/>
        <v>0</v>
      </c>
      <c r="J73" s="65">
        <f t="shared" si="7"/>
        <v>9554.845</v>
      </c>
      <c r="K73" s="65">
        <f t="shared" si="7"/>
        <v>0</v>
      </c>
      <c r="L73" s="49"/>
    </row>
    <row r="74" spans="1:12" s="9" customFormat="1" ht="15">
      <c r="A74" s="171" t="s">
        <v>404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3"/>
    </row>
    <row r="75" spans="1:12" s="9" customFormat="1" ht="15.75">
      <c r="A75" s="14" t="s">
        <v>382</v>
      </c>
      <c r="B75" s="62">
        <f aca="true" t="shared" si="8" ref="B75:B87">C75+D75+E75+F75</f>
        <v>479</v>
      </c>
      <c r="C75" s="62">
        <v>0</v>
      </c>
      <c r="D75" s="62">
        <v>0</v>
      </c>
      <c r="E75" s="62">
        <v>479</v>
      </c>
      <c r="F75" s="62">
        <v>0</v>
      </c>
      <c r="G75" s="68">
        <v>520</v>
      </c>
      <c r="H75" s="68">
        <v>0</v>
      </c>
      <c r="I75" s="68">
        <v>0</v>
      </c>
      <c r="J75" s="68">
        <v>520</v>
      </c>
      <c r="K75" s="68">
        <v>0</v>
      </c>
      <c r="L75" s="49"/>
    </row>
    <row r="76" spans="1:12" s="9" customFormat="1" ht="15.75">
      <c r="A76" s="14" t="s">
        <v>383</v>
      </c>
      <c r="B76" s="62">
        <f t="shared" si="8"/>
        <v>440</v>
      </c>
      <c r="C76" s="62">
        <v>0</v>
      </c>
      <c r="D76" s="62">
        <v>0</v>
      </c>
      <c r="E76" s="62">
        <v>440</v>
      </c>
      <c r="F76" s="62">
        <v>0</v>
      </c>
      <c r="G76" s="68">
        <v>368.86</v>
      </c>
      <c r="H76" s="68">
        <v>0</v>
      </c>
      <c r="I76" s="68">
        <v>0</v>
      </c>
      <c r="J76" s="68">
        <v>368.86</v>
      </c>
      <c r="K76" s="68">
        <v>0</v>
      </c>
      <c r="L76" s="49"/>
    </row>
    <row r="77" spans="1:12" s="9" customFormat="1" ht="15.75">
      <c r="A77" s="14" t="s">
        <v>384</v>
      </c>
      <c r="B77" s="62">
        <f t="shared" si="8"/>
        <v>90</v>
      </c>
      <c r="C77" s="62">
        <v>0</v>
      </c>
      <c r="D77" s="62">
        <v>0</v>
      </c>
      <c r="E77" s="62">
        <v>90</v>
      </c>
      <c r="F77" s="62">
        <v>0</v>
      </c>
      <c r="G77" s="68">
        <v>90</v>
      </c>
      <c r="H77" s="68">
        <v>0</v>
      </c>
      <c r="I77" s="68">
        <v>0</v>
      </c>
      <c r="J77" s="68">
        <v>90</v>
      </c>
      <c r="K77" s="68">
        <v>0</v>
      </c>
      <c r="L77" s="49"/>
    </row>
    <row r="78" spans="1:12" s="9" customFormat="1" ht="30">
      <c r="A78" s="14" t="s">
        <v>386</v>
      </c>
      <c r="B78" s="62">
        <f t="shared" si="8"/>
        <v>96</v>
      </c>
      <c r="C78" s="62">
        <v>0</v>
      </c>
      <c r="D78" s="62">
        <v>0</v>
      </c>
      <c r="E78" s="62">
        <v>96</v>
      </c>
      <c r="F78" s="62">
        <v>0</v>
      </c>
      <c r="G78" s="68">
        <v>96</v>
      </c>
      <c r="H78" s="68">
        <v>0</v>
      </c>
      <c r="I78" s="68">
        <v>0</v>
      </c>
      <c r="J78" s="68">
        <v>96</v>
      </c>
      <c r="K78" s="68">
        <v>0</v>
      </c>
      <c r="L78" s="49"/>
    </row>
    <row r="79" spans="1:12" s="9" customFormat="1" ht="28.5" customHeight="1">
      <c r="A79" s="14" t="s">
        <v>405</v>
      </c>
      <c r="B79" s="62">
        <f t="shared" si="8"/>
        <v>1300</v>
      </c>
      <c r="C79" s="62">
        <v>0</v>
      </c>
      <c r="D79" s="62">
        <v>0</v>
      </c>
      <c r="E79" s="62">
        <v>1300</v>
      </c>
      <c r="F79" s="62">
        <v>0</v>
      </c>
      <c r="G79" s="68">
        <v>1600.5</v>
      </c>
      <c r="H79" s="68">
        <v>0</v>
      </c>
      <c r="I79" s="68">
        <v>351.409</v>
      </c>
      <c r="J79" s="68">
        <v>1249.091</v>
      </c>
      <c r="K79" s="68">
        <v>0</v>
      </c>
      <c r="L79" s="107" t="s">
        <v>493</v>
      </c>
    </row>
    <row r="80" spans="1:12" s="9" customFormat="1" ht="28.5" customHeight="1">
      <c r="A80" s="14" t="s">
        <v>406</v>
      </c>
      <c r="B80" s="62">
        <f t="shared" si="8"/>
        <v>125</v>
      </c>
      <c r="C80" s="62">
        <v>0</v>
      </c>
      <c r="D80" s="62">
        <v>0</v>
      </c>
      <c r="E80" s="62">
        <v>125</v>
      </c>
      <c r="F80" s="62">
        <v>0</v>
      </c>
      <c r="G80" s="68">
        <v>120</v>
      </c>
      <c r="H80" s="68">
        <v>0</v>
      </c>
      <c r="I80" s="68">
        <v>0</v>
      </c>
      <c r="J80" s="68">
        <v>120</v>
      </c>
      <c r="K80" s="68">
        <v>0</v>
      </c>
      <c r="L80" s="49"/>
    </row>
    <row r="81" spans="1:12" s="9" customFormat="1" ht="77.25" customHeight="1">
      <c r="A81" s="14" t="s">
        <v>389</v>
      </c>
      <c r="B81" s="62">
        <f t="shared" si="8"/>
        <v>40</v>
      </c>
      <c r="C81" s="62">
        <v>0</v>
      </c>
      <c r="D81" s="62">
        <v>0</v>
      </c>
      <c r="E81" s="62">
        <v>40</v>
      </c>
      <c r="F81" s="62">
        <v>0</v>
      </c>
      <c r="G81" s="111">
        <v>40</v>
      </c>
      <c r="H81" s="111">
        <v>0</v>
      </c>
      <c r="I81" s="111">
        <v>0</v>
      </c>
      <c r="J81" s="111">
        <v>40</v>
      </c>
      <c r="K81" s="111">
        <v>0</v>
      </c>
      <c r="L81" s="49"/>
    </row>
    <row r="82" spans="1:12" s="9" customFormat="1" ht="89.25" customHeight="1">
      <c r="A82" s="14" t="s">
        <v>407</v>
      </c>
      <c r="B82" s="62">
        <f t="shared" si="8"/>
        <v>650</v>
      </c>
      <c r="C82" s="62">
        <v>0</v>
      </c>
      <c r="D82" s="62">
        <v>0</v>
      </c>
      <c r="E82" s="62">
        <v>650</v>
      </c>
      <c r="F82" s="62">
        <v>0</v>
      </c>
      <c r="G82" s="69">
        <v>298</v>
      </c>
      <c r="H82" s="69">
        <v>0</v>
      </c>
      <c r="I82" s="69">
        <v>0</v>
      </c>
      <c r="J82" s="69">
        <v>298</v>
      </c>
      <c r="K82" s="69">
        <v>0</v>
      </c>
      <c r="L82" s="49"/>
    </row>
    <row r="83" spans="1:12" s="9" customFormat="1" ht="30">
      <c r="A83" s="14" t="s">
        <v>408</v>
      </c>
      <c r="B83" s="62">
        <f t="shared" si="8"/>
        <v>600</v>
      </c>
      <c r="C83" s="62">
        <v>0</v>
      </c>
      <c r="D83" s="62">
        <v>0</v>
      </c>
      <c r="E83" s="62">
        <v>600</v>
      </c>
      <c r="F83" s="62">
        <v>0</v>
      </c>
      <c r="G83" s="69">
        <v>298</v>
      </c>
      <c r="H83" s="68">
        <v>0</v>
      </c>
      <c r="I83" s="68">
        <v>0</v>
      </c>
      <c r="J83" s="68">
        <v>489</v>
      </c>
      <c r="K83" s="68">
        <v>0</v>
      </c>
      <c r="L83" s="49"/>
    </row>
    <row r="84" spans="1:12" s="9" customFormat="1" ht="45">
      <c r="A84" s="182" t="s">
        <v>45</v>
      </c>
      <c r="B84" s="183">
        <f t="shared" si="8"/>
        <v>15</v>
      </c>
      <c r="C84" s="183">
        <v>0</v>
      </c>
      <c r="D84" s="183">
        <v>0</v>
      </c>
      <c r="E84" s="183">
        <v>15</v>
      </c>
      <c r="F84" s="183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49"/>
    </row>
    <row r="85" spans="1:12" s="9" customFormat="1" ht="30">
      <c r="A85" s="182" t="s">
        <v>167</v>
      </c>
      <c r="B85" s="183">
        <f t="shared" si="8"/>
        <v>1.9</v>
      </c>
      <c r="C85" s="183">
        <v>0</v>
      </c>
      <c r="D85" s="183">
        <v>0</v>
      </c>
      <c r="E85" s="183">
        <v>1.9</v>
      </c>
      <c r="F85" s="183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49"/>
    </row>
    <row r="86" spans="1:12" s="9" customFormat="1" ht="30">
      <c r="A86" s="104" t="s">
        <v>506</v>
      </c>
      <c r="B86" s="84">
        <f t="shared" si="8"/>
        <v>0</v>
      </c>
      <c r="C86" s="84">
        <v>0</v>
      </c>
      <c r="D86" s="84">
        <v>0</v>
      </c>
      <c r="E86" s="84">
        <v>0</v>
      </c>
      <c r="F86" s="84">
        <v>0</v>
      </c>
      <c r="G86" s="84">
        <v>36.2</v>
      </c>
      <c r="H86" s="84">
        <v>0</v>
      </c>
      <c r="I86" s="84">
        <v>0</v>
      </c>
      <c r="J86" s="84">
        <v>36.2</v>
      </c>
      <c r="K86" s="84">
        <v>0</v>
      </c>
      <c r="L86" s="107" t="s">
        <v>507</v>
      </c>
    </row>
    <row r="87" spans="1:12" s="9" customFormat="1" ht="15.75">
      <c r="A87" s="64" t="s">
        <v>390</v>
      </c>
      <c r="B87" s="65">
        <f t="shared" si="8"/>
        <v>3836.9</v>
      </c>
      <c r="C87" s="65">
        <f aca="true" t="shared" si="9" ref="C87:K87">SUM(C75:C85)</f>
        <v>0</v>
      </c>
      <c r="D87" s="65">
        <f t="shared" si="9"/>
        <v>0</v>
      </c>
      <c r="E87" s="65">
        <f t="shared" si="9"/>
        <v>3836.9</v>
      </c>
      <c r="F87" s="65">
        <f t="shared" si="9"/>
        <v>0</v>
      </c>
      <c r="G87" s="65">
        <f t="shared" si="9"/>
        <v>3431.36</v>
      </c>
      <c r="H87" s="65">
        <f t="shared" si="9"/>
        <v>0</v>
      </c>
      <c r="I87" s="65">
        <f t="shared" si="9"/>
        <v>351.409</v>
      </c>
      <c r="J87" s="65">
        <f t="shared" si="9"/>
        <v>3270.951</v>
      </c>
      <c r="K87" s="65">
        <f t="shared" si="9"/>
        <v>0</v>
      </c>
      <c r="L87" s="49"/>
    </row>
    <row r="88" spans="1:12" s="9" customFormat="1" ht="15">
      <c r="A88" s="171" t="s">
        <v>409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3"/>
    </row>
    <row r="89" spans="1:12" s="9" customFormat="1" ht="15.75">
      <c r="A89" s="14" t="s">
        <v>382</v>
      </c>
      <c r="B89" s="62">
        <f aca="true" t="shared" si="10" ref="B89:B99">C89+D89+E89+F89</f>
        <v>762</v>
      </c>
      <c r="C89" s="62">
        <v>0</v>
      </c>
      <c r="D89" s="62">
        <v>0</v>
      </c>
      <c r="E89" s="62">
        <v>762</v>
      </c>
      <c r="F89" s="62">
        <v>0</v>
      </c>
      <c r="G89" s="69">
        <v>292.95</v>
      </c>
      <c r="H89" s="69">
        <v>0</v>
      </c>
      <c r="I89" s="69">
        <v>0</v>
      </c>
      <c r="J89" s="69">
        <v>292.95</v>
      </c>
      <c r="K89" s="69">
        <v>0</v>
      </c>
      <c r="L89" s="49"/>
    </row>
    <row r="90" spans="1:12" s="9" customFormat="1" ht="15.75">
      <c r="A90" s="14" t="s">
        <v>383</v>
      </c>
      <c r="B90" s="62">
        <f t="shared" si="10"/>
        <v>1010</v>
      </c>
      <c r="C90" s="62">
        <v>0</v>
      </c>
      <c r="D90" s="62">
        <v>0</v>
      </c>
      <c r="E90" s="62">
        <v>1010</v>
      </c>
      <c r="F90" s="62">
        <v>0</v>
      </c>
      <c r="G90" s="69">
        <v>934.15</v>
      </c>
      <c r="H90" s="69">
        <v>0</v>
      </c>
      <c r="I90" s="69">
        <v>0</v>
      </c>
      <c r="J90" s="69">
        <v>934.15</v>
      </c>
      <c r="K90" s="69">
        <v>0</v>
      </c>
      <c r="L90" s="49"/>
    </row>
    <row r="91" spans="1:12" s="9" customFormat="1" ht="15.75">
      <c r="A91" s="14" t="s">
        <v>384</v>
      </c>
      <c r="B91" s="62">
        <f t="shared" si="10"/>
        <v>318</v>
      </c>
      <c r="C91" s="62">
        <v>0</v>
      </c>
      <c r="D91" s="62">
        <v>0</v>
      </c>
      <c r="E91" s="62">
        <v>318</v>
      </c>
      <c r="F91" s="62">
        <v>0</v>
      </c>
      <c r="G91" s="69">
        <v>370.99</v>
      </c>
      <c r="H91" s="69">
        <v>0</v>
      </c>
      <c r="I91" s="69">
        <v>0</v>
      </c>
      <c r="J91" s="69">
        <v>370.99</v>
      </c>
      <c r="K91" s="69">
        <v>0</v>
      </c>
      <c r="L91" s="49"/>
    </row>
    <row r="92" spans="1:12" s="9" customFormat="1" ht="87.75" customHeight="1">
      <c r="A92" s="14" t="s">
        <v>341</v>
      </c>
      <c r="B92" s="62">
        <f t="shared" si="10"/>
        <v>782</v>
      </c>
      <c r="C92" s="62">
        <v>0</v>
      </c>
      <c r="D92" s="62">
        <v>0</v>
      </c>
      <c r="E92" s="62">
        <v>782</v>
      </c>
      <c r="F92" s="62">
        <v>0</v>
      </c>
      <c r="G92" s="85">
        <v>1431.43</v>
      </c>
      <c r="H92" s="85">
        <v>298.104</v>
      </c>
      <c r="I92" s="85">
        <v>833.33</v>
      </c>
      <c r="J92" s="85">
        <v>300</v>
      </c>
      <c r="K92" s="85">
        <v>0</v>
      </c>
      <c r="L92" s="109" t="s">
        <v>493</v>
      </c>
    </row>
    <row r="93" spans="1:12" s="9" customFormat="1" ht="30">
      <c r="A93" s="14" t="s">
        <v>386</v>
      </c>
      <c r="B93" s="62">
        <f t="shared" si="10"/>
        <v>193</v>
      </c>
      <c r="C93" s="62">
        <v>0</v>
      </c>
      <c r="D93" s="62">
        <v>0</v>
      </c>
      <c r="E93" s="62">
        <v>193</v>
      </c>
      <c r="F93" s="62">
        <v>0</v>
      </c>
      <c r="G93" s="69">
        <v>199.3</v>
      </c>
      <c r="H93" s="69">
        <v>0</v>
      </c>
      <c r="I93" s="69">
        <v>0</v>
      </c>
      <c r="J93" s="69">
        <v>199.3</v>
      </c>
      <c r="K93" s="69">
        <v>0</v>
      </c>
      <c r="L93" s="49"/>
    </row>
    <row r="94" spans="1:12" s="9" customFormat="1" ht="30">
      <c r="A94" s="14" t="s">
        <v>410</v>
      </c>
      <c r="B94" s="62">
        <f t="shared" si="10"/>
        <v>11146.15</v>
      </c>
      <c r="C94" s="62">
        <v>0</v>
      </c>
      <c r="D94" s="62">
        <v>10278</v>
      </c>
      <c r="E94" s="62">
        <v>868.15</v>
      </c>
      <c r="F94" s="62">
        <v>0</v>
      </c>
      <c r="G94" s="58">
        <f>H94+I94+J94+K94</f>
        <v>14672.869999999999</v>
      </c>
      <c r="H94" s="54">
        <v>4181</v>
      </c>
      <c r="I94" s="54">
        <v>9623.72</v>
      </c>
      <c r="J94" s="54">
        <v>868.15</v>
      </c>
      <c r="K94" s="58">
        <v>0</v>
      </c>
      <c r="L94" s="49"/>
    </row>
    <row r="95" spans="1:12" s="9" customFormat="1" ht="15.75">
      <c r="A95" s="117" t="s">
        <v>505</v>
      </c>
      <c r="B95" s="84">
        <f t="shared" si="10"/>
        <v>150</v>
      </c>
      <c r="C95" s="84">
        <v>0</v>
      </c>
      <c r="D95" s="84">
        <v>0</v>
      </c>
      <c r="E95" s="84">
        <v>150</v>
      </c>
      <c r="F95" s="84">
        <v>0</v>
      </c>
      <c r="G95" s="57">
        <f>H95+I95+J95+K95</f>
        <v>99.9</v>
      </c>
      <c r="H95" s="85">
        <v>0</v>
      </c>
      <c r="I95" s="85">
        <v>0</v>
      </c>
      <c r="J95" s="85">
        <v>99.9</v>
      </c>
      <c r="K95" s="85">
        <v>0</v>
      </c>
      <c r="L95" s="116"/>
    </row>
    <row r="96" spans="1:12" s="9" customFormat="1" ht="45">
      <c r="A96" s="182" t="s">
        <v>45</v>
      </c>
      <c r="B96" s="183">
        <f t="shared" si="10"/>
        <v>27</v>
      </c>
      <c r="C96" s="183">
        <v>0</v>
      </c>
      <c r="D96" s="183">
        <v>0</v>
      </c>
      <c r="E96" s="183">
        <v>27</v>
      </c>
      <c r="F96" s="183">
        <v>0</v>
      </c>
      <c r="G96" s="69">
        <v>27</v>
      </c>
      <c r="H96" s="69">
        <v>0</v>
      </c>
      <c r="I96" s="69">
        <v>0</v>
      </c>
      <c r="J96" s="69">
        <v>27</v>
      </c>
      <c r="K96" s="69">
        <v>0</v>
      </c>
      <c r="L96" s="49"/>
    </row>
    <row r="97" spans="1:12" s="9" customFormat="1" ht="30">
      <c r="A97" s="182" t="s">
        <v>167</v>
      </c>
      <c r="B97" s="183">
        <f t="shared" si="10"/>
        <v>3.3</v>
      </c>
      <c r="C97" s="183">
        <v>0</v>
      </c>
      <c r="D97" s="183">
        <v>0</v>
      </c>
      <c r="E97" s="183">
        <v>3.3</v>
      </c>
      <c r="F97" s="183">
        <v>0</v>
      </c>
      <c r="G97" s="69">
        <v>3.3</v>
      </c>
      <c r="H97" s="69">
        <v>0</v>
      </c>
      <c r="I97" s="69">
        <v>0</v>
      </c>
      <c r="J97" s="69">
        <v>3.3</v>
      </c>
      <c r="K97" s="69">
        <v>0</v>
      </c>
      <c r="L97" s="49"/>
    </row>
    <row r="98" spans="1:12" s="9" customFormat="1" ht="45">
      <c r="A98" s="14" t="s">
        <v>483</v>
      </c>
      <c r="B98" s="84">
        <v>0</v>
      </c>
      <c r="C98" s="84">
        <v>0</v>
      </c>
      <c r="D98" s="84">
        <v>0</v>
      </c>
      <c r="E98" s="84">
        <v>0</v>
      </c>
      <c r="F98" s="84">
        <v>0</v>
      </c>
      <c r="G98" s="85">
        <v>435</v>
      </c>
      <c r="H98" s="85">
        <v>0</v>
      </c>
      <c r="I98" s="85">
        <v>304.5</v>
      </c>
      <c r="J98" s="85">
        <v>130.5</v>
      </c>
      <c r="K98" s="85">
        <v>0</v>
      </c>
      <c r="L98" s="49"/>
    </row>
    <row r="99" spans="1:12" s="9" customFormat="1" ht="15.75">
      <c r="A99" s="64" t="s">
        <v>390</v>
      </c>
      <c r="B99" s="65">
        <f t="shared" si="10"/>
        <v>14391.45</v>
      </c>
      <c r="C99" s="65">
        <f aca="true" t="shared" si="11" ref="C99:K99">SUM(C89:C97)</f>
        <v>0</v>
      </c>
      <c r="D99" s="65">
        <f t="shared" si="11"/>
        <v>10278</v>
      </c>
      <c r="E99" s="65">
        <f t="shared" si="11"/>
        <v>4113.45</v>
      </c>
      <c r="F99" s="65">
        <f t="shared" si="11"/>
        <v>0</v>
      </c>
      <c r="G99" s="65">
        <f t="shared" si="11"/>
        <v>18031.89</v>
      </c>
      <c r="H99" s="65">
        <f t="shared" si="11"/>
        <v>4479.104</v>
      </c>
      <c r="I99" s="65">
        <f t="shared" si="11"/>
        <v>10457.05</v>
      </c>
      <c r="J99" s="65">
        <f t="shared" si="11"/>
        <v>3095.7400000000002</v>
      </c>
      <c r="K99" s="65">
        <f t="shared" si="11"/>
        <v>0</v>
      </c>
      <c r="L99" s="49"/>
    </row>
    <row r="100" spans="1:12" s="9" customFormat="1" ht="15">
      <c r="A100" s="171" t="s">
        <v>411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3"/>
    </row>
    <row r="101" spans="1:12" s="9" customFormat="1" ht="15.75">
      <c r="A101" s="14" t="s">
        <v>382</v>
      </c>
      <c r="B101" s="62">
        <f aca="true" t="shared" si="12" ref="B101:B110">C101+D101+E101+F101</f>
        <v>400</v>
      </c>
      <c r="C101" s="62">
        <v>0</v>
      </c>
      <c r="D101" s="62">
        <v>0</v>
      </c>
      <c r="E101" s="62">
        <v>400</v>
      </c>
      <c r="F101" s="62">
        <v>0</v>
      </c>
      <c r="G101" s="69">
        <v>453.7</v>
      </c>
      <c r="H101" s="69">
        <v>0</v>
      </c>
      <c r="I101" s="69">
        <v>0</v>
      </c>
      <c r="J101" s="69">
        <v>453.7</v>
      </c>
      <c r="K101" s="69">
        <v>0</v>
      </c>
      <c r="L101" s="49"/>
    </row>
    <row r="102" spans="1:12" s="9" customFormat="1" ht="15.75">
      <c r="A102" s="14" t="s">
        <v>383</v>
      </c>
      <c r="B102" s="62">
        <f t="shared" si="12"/>
        <v>300</v>
      </c>
      <c r="C102" s="62">
        <v>0</v>
      </c>
      <c r="D102" s="62">
        <v>0</v>
      </c>
      <c r="E102" s="62">
        <v>300</v>
      </c>
      <c r="F102" s="62">
        <v>0</v>
      </c>
      <c r="G102" s="69">
        <v>356</v>
      </c>
      <c r="H102" s="69">
        <v>0</v>
      </c>
      <c r="I102" s="69">
        <v>0</v>
      </c>
      <c r="J102" s="69">
        <v>356.6</v>
      </c>
      <c r="K102" s="69">
        <v>0</v>
      </c>
      <c r="L102" s="49"/>
    </row>
    <row r="103" spans="1:12" s="9" customFormat="1" ht="15.75">
      <c r="A103" s="14" t="s">
        <v>384</v>
      </c>
      <c r="B103" s="62">
        <f t="shared" si="12"/>
        <v>48</v>
      </c>
      <c r="C103" s="62">
        <v>0</v>
      </c>
      <c r="D103" s="62">
        <v>0</v>
      </c>
      <c r="E103" s="62">
        <v>48</v>
      </c>
      <c r="F103" s="62">
        <v>0</v>
      </c>
      <c r="G103" s="69">
        <v>40</v>
      </c>
      <c r="H103" s="69">
        <v>0</v>
      </c>
      <c r="I103" s="69">
        <v>0</v>
      </c>
      <c r="J103" s="69">
        <v>40</v>
      </c>
      <c r="K103" s="69">
        <v>0</v>
      </c>
      <c r="L103" s="49"/>
    </row>
    <row r="104" spans="1:12" s="9" customFormat="1" ht="45">
      <c r="A104" s="14" t="s">
        <v>412</v>
      </c>
      <c r="B104" s="62">
        <f t="shared" si="12"/>
        <v>210</v>
      </c>
      <c r="C104" s="62">
        <v>0</v>
      </c>
      <c r="D104" s="62">
        <v>0</v>
      </c>
      <c r="E104" s="62">
        <v>210</v>
      </c>
      <c r="F104" s="62">
        <v>0</v>
      </c>
      <c r="G104" s="85">
        <v>383</v>
      </c>
      <c r="H104" s="85">
        <v>0</v>
      </c>
      <c r="I104" s="85">
        <v>0</v>
      </c>
      <c r="J104" s="85">
        <v>383</v>
      </c>
      <c r="K104" s="85">
        <v>0</v>
      </c>
      <c r="L104" s="109" t="s">
        <v>493</v>
      </c>
    </row>
    <row r="105" spans="1:12" s="9" customFormat="1" ht="30">
      <c r="A105" s="14" t="s">
        <v>386</v>
      </c>
      <c r="B105" s="62">
        <f t="shared" si="12"/>
        <v>76</v>
      </c>
      <c r="C105" s="62">
        <v>0</v>
      </c>
      <c r="D105" s="62">
        <v>0</v>
      </c>
      <c r="E105" s="62">
        <v>76</v>
      </c>
      <c r="F105" s="62">
        <v>0</v>
      </c>
      <c r="G105" s="69">
        <v>48.28</v>
      </c>
      <c r="H105" s="69">
        <v>0</v>
      </c>
      <c r="I105" s="69">
        <v>0</v>
      </c>
      <c r="J105" s="69">
        <v>48.28</v>
      </c>
      <c r="K105" s="69">
        <v>0</v>
      </c>
      <c r="L105" s="49"/>
    </row>
    <row r="106" spans="1:12" s="9" customFormat="1" ht="45">
      <c r="A106" s="14" t="s">
        <v>413</v>
      </c>
      <c r="B106" s="62">
        <f t="shared" si="12"/>
        <v>3956.622</v>
      </c>
      <c r="C106" s="62">
        <v>0</v>
      </c>
      <c r="D106" s="62">
        <v>0</v>
      </c>
      <c r="E106" s="62">
        <v>3956.622</v>
      </c>
      <c r="F106" s="62">
        <v>0</v>
      </c>
      <c r="G106" s="54">
        <f>H106+I106+J106+K106</f>
        <v>3956.62261</v>
      </c>
      <c r="H106" s="54">
        <v>0</v>
      </c>
      <c r="I106" s="54">
        <v>0</v>
      </c>
      <c r="J106" s="54">
        <v>3956.62261</v>
      </c>
      <c r="K106" s="54">
        <v>0</v>
      </c>
      <c r="L106" s="49"/>
    </row>
    <row r="107" spans="1:12" s="9" customFormat="1" ht="45">
      <c r="A107" s="182" t="s">
        <v>45</v>
      </c>
      <c r="B107" s="183">
        <f t="shared" si="12"/>
        <v>7.8</v>
      </c>
      <c r="C107" s="183">
        <v>0</v>
      </c>
      <c r="D107" s="183">
        <v>0</v>
      </c>
      <c r="E107" s="183">
        <v>7.8</v>
      </c>
      <c r="F107" s="183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49"/>
    </row>
    <row r="108" spans="1:12" s="9" customFormat="1" ht="30">
      <c r="A108" s="182" t="s">
        <v>167</v>
      </c>
      <c r="B108" s="183">
        <f t="shared" si="12"/>
        <v>1.4</v>
      </c>
      <c r="C108" s="183">
        <v>0</v>
      </c>
      <c r="D108" s="183">
        <v>0</v>
      </c>
      <c r="E108" s="183">
        <v>1.4</v>
      </c>
      <c r="F108" s="183">
        <v>0</v>
      </c>
      <c r="G108" s="69">
        <v>9.2</v>
      </c>
      <c r="H108" s="69">
        <v>0</v>
      </c>
      <c r="I108" s="69">
        <v>0</v>
      </c>
      <c r="J108" s="69">
        <v>9.2</v>
      </c>
      <c r="K108" s="69">
        <v>0</v>
      </c>
      <c r="L108" s="49"/>
    </row>
    <row r="109" spans="1:12" s="9" customFormat="1" ht="30">
      <c r="A109" s="14" t="s">
        <v>512</v>
      </c>
      <c r="B109" s="62">
        <f t="shared" si="12"/>
        <v>0</v>
      </c>
      <c r="C109" s="62">
        <v>0</v>
      </c>
      <c r="D109" s="62">
        <v>0</v>
      </c>
      <c r="E109" s="62">
        <v>0</v>
      </c>
      <c r="F109" s="62">
        <v>0</v>
      </c>
      <c r="G109" s="62">
        <f>H109+I109+J109+K109</f>
        <v>332.6</v>
      </c>
      <c r="H109" s="62">
        <v>0</v>
      </c>
      <c r="I109" s="62">
        <v>0</v>
      </c>
      <c r="J109" s="62">
        <v>332.6</v>
      </c>
      <c r="K109" s="62">
        <v>0</v>
      </c>
      <c r="L109" s="107" t="s">
        <v>507</v>
      </c>
    </row>
    <row r="110" spans="1:12" s="9" customFormat="1" ht="15.75">
      <c r="A110" s="64" t="s">
        <v>390</v>
      </c>
      <c r="B110" s="65">
        <f t="shared" si="12"/>
        <v>4999.821999999999</v>
      </c>
      <c r="C110" s="65">
        <f aca="true" t="shared" si="13" ref="C110:K110">SUM(C101:C108)</f>
        <v>0</v>
      </c>
      <c r="D110" s="65">
        <f t="shared" si="13"/>
        <v>0</v>
      </c>
      <c r="E110" s="65">
        <f t="shared" si="13"/>
        <v>4999.821999999999</v>
      </c>
      <c r="F110" s="65">
        <f t="shared" si="13"/>
        <v>0</v>
      </c>
      <c r="G110" s="65">
        <f t="shared" si="13"/>
        <v>5246.80261</v>
      </c>
      <c r="H110" s="65">
        <f t="shared" si="13"/>
        <v>0</v>
      </c>
      <c r="I110" s="65">
        <f t="shared" si="13"/>
        <v>0</v>
      </c>
      <c r="J110" s="65">
        <f t="shared" si="13"/>
        <v>5247.40261</v>
      </c>
      <c r="K110" s="65">
        <f t="shared" si="13"/>
        <v>0</v>
      </c>
      <c r="L110" s="49"/>
    </row>
    <row r="111" spans="1:12" s="9" customFormat="1" ht="15">
      <c r="A111" s="171" t="s">
        <v>414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3"/>
    </row>
    <row r="112" spans="1:12" s="9" customFormat="1" ht="15.75">
      <c r="A112" s="14" t="s">
        <v>382</v>
      </c>
      <c r="B112" s="62">
        <f aca="true" t="shared" si="14" ref="B112:B119">C112+D112+E112+F112</f>
        <v>421</v>
      </c>
      <c r="C112" s="62">
        <v>0</v>
      </c>
      <c r="D112" s="62">
        <v>0</v>
      </c>
      <c r="E112" s="62">
        <v>421</v>
      </c>
      <c r="F112" s="62">
        <v>0</v>
      </c>
      <c r="G112" s="69">
        <v>421</v>
      </c>
      <c r="H112" s="69">
        <v>0</v>
      </c>
      <c r="I112" s="69">
        <v>0</v>
      </c>
      <c r="J112" s="69">
        <v>421</v>
      </c>
      <c r="K112" s="69">
        <v>0</v>
      </c>
      <c r="L112" s="49"/>
    </row>
    <row r="113" spans="1:12" s="9" customFormat="1" ht="15.75">
      <c r="A113" s="14" t="s">
        <v>383</v>
      </c>
      <c r="B113" s="62">
        <f t="shared" si="14"/>
        <v>300</v>
      </c>
      <c r="C113" s="62">
        <v>0</v>
      </c>
      <c r="D113" s="62">
        <v>0</v>
      </c>
      <c r="E113" s="62">
        <v>300</v>
      </c>
      <c r="F113" s="62">
        <v>0</v>
      </c>
      <c r="G113" s="69">
        <v>365.03</v>
      </c>
      <c r="H113" s="69">
        <v>0</v>
      </c>
      <c r="I113" s="69">
        <v>0</v>
      </c>
      <c r="J113" s="69">
        <v>365.03</v>
      </c>
      <c r="K113" s="69">
        <v>0</v>
      </c>
      <c r="L113" s="49"/>
    </row>
    <row r="114" spans="1:12" s="9" customFormat="1" ht="15.75">
      <c r="A114" s="14" t="s">
        <v>384</v>
      </c>
      <c r="B114" s="62">
        <f t="shared" si="14"/>
        <v>0</v>
      </c>
      <c r="C114" s="62">
        <v>0</v>
      </c>
      <c r="D114" s="62">
        <v>0</v>
      </c>
      <c r="E114" s="62">
        <v>0</v>
      </c>
      <c r="F114" s="62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49"/>
    </row>
    <row r="115" spans="1:12" s="9" customFormat="1" ht="30">
      <c r="A115" s="14" t="s">
        <v>386</v>
      </c>
      <c r="B115" s="62">
        <f t="shared" si="14"/>
        <v>75</v>
      </c>
      <c r="C115" s="62">
        <v>0</v>
      </c>
      <c r="D115" s="62">
        <v>0</v>
      </c>
      <c r="E115" s="62">
        <v>75</v>
      </c>
      <c r="F115" s="62">
        <v>0</v>
      </c>
      <c r="G115" s="69">
        <v>75</v>
      </c>
      <c r="H115" s="69">
        <v>0</v>
      </c>
      <c r="I115" s="69">
        <v>0</v>
      </c>
      <c r="J115" s="69">
        <v>75</v>
      </c>
      <c r="K115" s="69">
        <v>0</v>
      </c>
      <c r="L115" s="49"/>
    </row>
    <row r="116" spans="1:12" s="9" customFormat="1" ht="60">
      <c r="A116" s="14" t="s">
        <v>395</v>
      </c>
      <c r="B116" s="62">
        <f t="shared" si="14"/>
        <v>1360</v>
      </c>
      <c r="C116" s="62">
        <v>0</v>
      </c>
      <c r="D116" s="62">
        <v>0</v>
      </c>
      <c r="E116" s="62">
        <v>1360</v>
      </c>
      <c r="F116" s="62">
        <v>0</v>
      </c>
      <c r="G116" s="69">
        <v>1060</v>
      </c>
      <c r="H116" s="69">
        <v>0</v>
      </c>
      <c r="I116" s="69">
        <v>0</v>
      </c>
      <c r="J116" s="69">
        <v>1060</v>
      </c>
      <c r="K116" s="69">
        <v>0</v>
      </c>
      <c r="L116" s="49" t="s">
        <v>498</v>
      </c>
    </row>
    <row r="117" spans="1:12" s="9" customFormat="1" ht="45">
      <c r="A117" s="182" t="s">
        <v>45</v>
      </c>
      <c r="B117" s="183">
        <f t="shared" si="14"/>
        <v>17</v>
      </c>
      <c r="C117" s="183">
        <v>0</v>
      </c>
      <c r="D117" s="183">
        <v>0</v>
      </c>
      <c r="E117" s="183">
        <v>17</v>
      </c>
      <c r="F117" s="183">
        <v>0</v>
      </c>
      <c r="G117" s="69">
        <v>17</v>
      </c>
      <c r="H117" s="69">
        <v>0</v>
      </c>
      <c r="I117" s="69">
        <v>0</v>
      </c>
      <c r="J117" s="69">
        <v>17</v>
      </c>
      <c r="K117" s="69">
        <v>0</v>
      </c>
      <c r="L117" s="49"/>
    </row>
    <row r="118" spans="1:12" s="9" customFormat="1" ht="30">
      <c r="A118" s="182" t="s">
        <v>167</v>
      </c>
      <c r="B118" s="183">
        <f t="shared" si="14"/>
        <v>1.4</v>
      </c>
      <c r="C118" s="183">
        <v>0</v>
      </c>
      <c r="D118" s="183">
        <v>0</v>
      </c>
      <c r="E118" s="183">
        <v>1.4</v>
      </c>
      <c r="F118" s="183">
        <v>0</v>
      </c>
      <c r="G118" s="69">
        <v>1.4</v>
      </c>
      <c r="H118" s="69">
        <v>0</v>
      </c>
      <c r="I118" s="69">
        <v>0</v>
      </c>
      <c r="J118" s="69">
        <v>1.4</v>
      </c>
      <c r="K118" s="69">
        <v>0</v>
      </c>
      <c r="L118" s="49"/>
    </row>
    <row r="119" spans="1:12" s="9" customFormat="1" ht="15.75">
      <c r="A119" s="64" t="s">
        <v>390</v>
      </c>
      <c r="B119" s="65">
        <f t="shared" si="14"/>
        <v>2174.4</v>
      </c>
      <c r="C119" s="65">
        <f aca="true" t="shared" si="15" ref="C119:K119">SUM(C112:C118)</f>
        <v>0</v>
      </c>
      <c r="D119" s="65">
        <f t="shared" si="15"/>
        <v>0</v>
      </c>
      <c r="E119" s="65">
        <f t="shared" si="15"/>
        <v>2174.4</v>
      </c>
      <c r="F119" s="65">
        <f t="shared" si="15"/>
        <v>0</v>
      </c>
      <c r="G119" s="65">
        <f t="shared" si="15"/>
        <v>1939.43</v>
      </c>
      <c r="H119" s="65">
        <f t="shared" si="15"/>
        <v>0</v>
      </c>
      <c r="I119" s="65">
        <f t="shared" si="15"/>
        <v>0</v>
      </c>
      <c r="J119" s="65">
        <f t="shared" si="15"/>
        <v>1939.43</v>
      </c>
      <c r="K119" s="65">
        <f t="shared" si="15"/>
        <v>0</v>
      </c>
      <c r="L119" s="49"/>
    </row>
    <row r="120" spans="1:12" s="9" customFormat="1" ht="15">
      <c r="A120" s="171" t="s">
        <v>415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3"/>
    </row>
    <row r="121" spans="1:12" s="9" customFormat="1" ht="15.75">
      <c r="A121" s="14" t="s">
        <v>382</v>
      </c>
      <c r="B121" s="62">
        <f aca="true" t="shared" si="16" ref="B121:B131">C121+D121+E121+F121</f>
        <v>229</v>
      </c>
      <c r="C121" s="62">
        <v>0</v>
      </c>
      <c r="D121" s="62">
        <v>0</v>
      </c>
      <c r="E121" s="62">
        <v>229</v>
      </c>
      <c r="F121" s="62">
        <v>0</v>
      </c>
      <c r="G121" s="69">
        <v>229</v>
      </c>
      <c r="H121" s="69">
        <v>0</v>
      </c>
      <c r="I121" s="69">
        <v>0</v>
      </c>
      <c r="J121" s="69">
        <v>229</v>
      </c>
      <c r="K121" s="69">
        <v>0</v>
      </c>
      <c r="L121" s="49"/>
    </row>
    <row r="122" spans="1:12" s="9" customFormat="1" ht="15.75">
      <c r="A122" s="14" t="s">
        <v>383</v>
      </c>
      <c r="B122" s="62">
        <f t="shared" si="16"/>
        <v>350</v>
      </c>
      <c r="C122" s="62">
        <v>0</v>
      </c>
      <c r="D122" s="62">
        <v>0</v>
      </c>
      <c r="E122" s="62">
        <v>350</v>
      </c>
      <c r="F122" s="62">
        <v>0</v>
      </c>
      <c r="G122" s="69">
        <v>185.31</v>
      </c>
      <c r="H122" s="69">
        <v>0</v>
      </c>
      <c r="I122" s="69">
        <v>0</v>
      </c>
      <c r="J122" s="69">
        <v>185.31</v>
      </c>
      <c r="K122" s="69">
        <v>0</v>
      </c>
      <c r="L122" s="49"/>
    </row>
    <row r="123" spans="1:12" s="9" customFormat="1" ht="15.75">
      <c r="A123" s="14" t="s">
        <v>384</v>
      </c>
      <c r="B123" s="62">
        <f t="shared" si="16"/>
        <v>0</v>
      </c>
      <c r="C123" s="62">
        <v>0</v>
      </c>
      <c r="D123" s="62">
        <v>0</v>
      </c>
      <c r="E123" s="62">
        <v>0</v>
      </c>
      <c r="F123" s="62">
        <v>0</v>
      </c>
      <c r="G123" s="69">
        <v>0</v>
      </c>
      <c r="H123" s="69">
        <v>0</v>
      </c>
      <c r="I123" s="69">
        <v>0</v>
      </c>
      <c r="J123" s="69">
        <v>0</v>
      </c>
      <c r="K123" s="69">
        <v>0</v>
      </c>
      <c r="L123" s="49"/>
    </row>
    <row r="124" spans="1:12" s="9" customFormat="1" ht="30">
      <c r="A124" s="14" t="s">
        <v>416</v>
      </c>
      <c r="B124" s="62">
        <f t="shared" si="16"/>
        <v>200</v>
      </c>
      <c r="C124" s="62">
        <v>0</v>
      </c>
      <c r="D124" s="62">
        <v>0</v>
      </c>
      <c r="E124" s="62">
        <v>200</v>
      </c>
      <c r="F124" s="62">
        <v>0</v>
      </c>
      <c r="G124" s="85">
        <v>150</v>
      </c>
      <c r="H124" s="85">
        <v>0</v>
      </c>
      <c r="I124" s="85">
        <v>0</v>
      </c>
      <c r="J124" s="85">
        <v>150</v>
      </c>
      <c r="K124" s="85">
        <v>0</v>
      </c>
      <c r="L124" s="50"/>
    </row>
    <row r="125" spans="1:12" s="9" customFormat="1" ht="45">
      <c r="A125" s="14" t="s">
        <v>417</v>
      </c>
      <c r="B125" s="62">
        <f t="shared" si="16"/>
        <v>200</v>
      </c>
      <c r="C125" s="62">
        <v>0</v>
      </c>
      <c r="D125" s="62">
        <v>0</v>
      </c>
      <c r="E125" s="62">
        <v>200</v>
      </c>
      <c r="F125" s="62">
        <v>0</v>
      </c>
      <c r="G125" s="85">
        <v>400</v>
      </c>
      <c r="H125" s="85">
        <v>0</v>
      </c>
      <c r="I125" s="85">
        <v>0</v>
      </c>
      <c r="J125" s="85">
        <v>400</v>
      </c>
      <c r="K125" s="85">
        <v>0</v>
      </c>
      <c r="L125" s="109" t="s">
        <v>493</v>
      </c>
    </row>
    <row r="126" spans="1:12" s="9" customFormat="1" ht="30">
      <c r="A126" s="14" t="s">
        <v>386</v>
      </c>
      <c r="B126" s="62">
        <f t="shared" si="16"/>
        <v>55</v>
      </c>
      <c r="C126" s="62">
        <v>0</v>
      </c>
      <c r="D126" s="62">
        <v>0</v>
      </c>
      <c r="E126" s="62">
        <v>55</v>
      </c>
      <c r="F126" s="62">
        <v>0</v>
      </c>
      <c r="G126" s="69">
        <v>55</v>
      </c>
      <c r="H126" s="69">
        <v>0</v>
      </c>
      <c r="I126" s="69">
        <v>0</v>
      </c>
      <c r="J126" s="69">
        <v>55</v>
      </c>
      <c r="K126" s="69">
        <v>0</v>
      </c>
      <c r="L126" s="49"/>
    </row>
    <row r="127" spans="1:12" s="9" customFormat="1" ht="30">
      <c r="A127" s="14" t="s">
        <v>223</v>
      </c>
      <c r="B127" s="62">
        <f t="shared" si="16"/>
        <v>9043.65</v>
      </c>
      <c r="C127" s="62">
        <v>0</v>
      </c>
      <c r="D127" s="62">
        <v>0</v>
      </c>
      <c r="E127" s="62">
        <v>9043.65</v>
      </c>
      <c r="F127" s="62">
        <v>0</v>
      </c>
      <c r="G127" s="54">
        <f>H127+I127+J127+K127</f>
        <v>8800.42774</v>
      </c>
      <c r="H127" s="46">
        <v>0</v>
      </c>
      <c r="I127" s="46">
        <v>0</v>
      </c>
      <c r="J127" s="54">
        <v>8800.42774</v>
      </c>
      <c r="K127" s="46">
        <v>0</v>
      </c>
      <c r="L127" s="49"/>
    </row>
    <row r="128" spans="1:12" s="9" customFormat="1" ht="45">
      <c r="A128" s="182" t="s">
        <v>45</v>
      </c>
      <c r="B128" s="183">
        <f t="shared" si="16"/>
        <v>14</v>
      </c>
      <c r="C128" s="183">
        <v>0</v>
      </c>
      <c r="D128" s="183">
        <v>0</v>
      </c>
      <c r="E128" s="183">
        <v>14</v>
      </c>
      <c r="F128" s="183">
        <v>0</v>
      </c>
      <c r="G128" s="69">
        <v>14</v>
      </c>
      <c r="H128" s="69">
        <v>0</v>
      </c>
      <c r="I128" s="69">
        <v>0</v>
      </c>
      <c r="J128" s="69">
        <v>14</v>
      </c>
      <c r="K128" s="69">
        <v>0</v>
      </c>
      <c r="L128" s="49"/>
    </row>
    <row r="129" spans="1:12" s="9" customFormat="1" ht="30">
      <c r="A129" s="182" t="s">
        <v>167</v>
      </c>
      <c r="B129" s="183">
        <f t="shared" si="16"/>
        <v>1.4</v>
      </c>
      <c r="C129" s="183">
        <v>0</v>
      </c>
      <c r="D129" s="183">
        <v>0</v>
      </c>
      <c r="E129" s="183">
        <v>1.4</v>
      </c>
      <c r="F129" s="183">
        <v>0</v>
      </c>
      <c r="G129" s="69">
        <v>1.4</v>
      </c>
      <c r="H129" s="69">
        <v>0</v>
      </c>
      <c r="I129" s="69">
        <v>0</v>
      </c>
      <c r="J129" s="69">
        <v>1.4</v>
      </c>
      <c r="K129" s="69">
        <v>0</v>
      </c>
      <c r="L129" s="49"/>
    </row>
    <row r="130" spans="1:12" s="9" customFormat="1" ht="78" customHeight="1">
      <c r="A130" s="14" t="s">
        <v>389</v>
      </c>
      <c r="B130" s="62">
        <f t="shared" si="16"/>
        <v>50</v>
      </c>
      <c r="C130" s="62">
        <v>0</v>
      </c>
      <c r="D130" s="62">
        <v>0</v>
      </c>
      <c r="E130" s="62">
        <v>50</v>
      </c>
      <c r="F130" s="62">
        <v>0</v>
      </c>
      <c r="G130" s="69">
        <v>113000</v>
      </c>
      <c r="H130" s="69">
        <v>0</v>
      </c>
      <c r="I130" s="69">
        <v>0</v>
      </c>
      <c r="J130" s="69">
        <v>113000</v>
      </c>
      <c r="K130" s="69">
        <v>0</v>
      </c>
      <c r="L130" s="107" t="s">
        <v>500</v>
      </c>
    </row>
    <row r="131" spans="1:12" s="9" customFormat="1" ht="15.75">
      <c r="A131" s="64" t="s">
        <v>390</v>
      </c>
      <c r="B131" s="65">
        <f t="shared" si="16"/>
        <v>10143.05</v>
      </c>
      <c r="C131" s="65">
        <f>SUM(C121:C129)</f>
        <v>0</v>
      </c>
      <c r="D131" s="65">
        <f>SUM(D121:D129)</f>
        <v>0</v>
      </c>
      <c r="E131" s="65">
        <f>SUM(E121:E130)</f>
        <v>10143.05</v>
      </c>
      <c r="F131" s="65">
        <f aca="true" t="shared" si="17" ref="F131:K131">SUM(F121:F129)</f>
        <v>0</v>
      </c>
      <c r="G131" s="65">
        <f t="shared" si="17"/>
        <v>9835.137739999998</v>
      </c>
      <c r="H131" s="65">
        <f t="shared" si="17"/>
        <v>0</v>
      </c>
      <c r="I131" s="65">
        <f t="shared" si="17"/>
        <v>0</v>
      </c>
      <c r="J131" s="65">
        <f t="shared" si="17"/>
        <v>9835.137739999998</v>
      </c>
      <c r="K131" s="65">
        <f t="shared" si="17"/>
        <v>0</v>
      </c>
      <c r="L131" s="49"/>
    </row>
    <row r="132" spans="1:12" s="9" customFormat="1" ht="15">
      <c r="A132" s="171" t="s">
        <v>418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3"/>
    </row>
    <row r="133" spans="1:12" s="9" customFormat="1" ht="15.75">
      <c r="A133" s="14" t="s">
        <v>382</v>
      </c>
      <c r="B133" s="62">
        <f aca="true" t="shared" si="18" ref="B133:B143">C133+D133+E133+F133</f>
        <v>343</v>
      </c>
      <c r="C133" s="62">
        <v>0</v>
      </c>
      <c r="D133" s="62">
        <v>0</v>
      </c>
      <c r="E133" s="62">
        <v>343</v>
      </c>
      <c r="F133" s="62">
        <v>0</v>
      </c>
      <c r="G133" s="69">
        <v>230</v>
      </c>
      <c r="H133" s="69">
        <v>0</v>
      </c>
      <c r="I133" s="69">
        <v>0</v>
      </c>
      <c r="J133" s="69">
        <v>230</v>
      </c>
      <c r="K133" s="69">
        <v>0</v>
      </c>
      <c r="L133" s="49"/>
    </row>
    <row r="134" spans="1:12" s="9" customFormat="1" ht="15.75">
      <c r="A134" s="14" t="s">
        <v>383</v>
      </c>
      <c r="B134" s="62">
        <f t="shared" si="18"/>
        <v>220</v>
      </c>
      <c r="C134" s="62">
        <v>0</v>
      </c>
      <c r="D134" s="62">
        <v>0</v>
      </c>
      <c r="E134" s="62">
        <v>220</v>
      </c>
      <c r="F134" s="62">
        <v>0</v>
      </c>
      <c r="G134" s="69">
        <v>299.88</v>
      </c>
      <c r="H134" s="69">
        <v>0</v>
      </c>
      <c r="I134" s="69">
        <v>0</v>
      </c>
      <c r="J134" s="69">
        <v>299.88</v>
      </c>
      <c r="K134" s="69">
        <v>0</v>
      </c>
      <c r="L134" s="49"/>
    </row>
    <row r="135" spans="1:12" s="9" customFormat="1" ht="15.75">
      <c r="A135" s="14" t="s">
        <v>384</v>
      </c>
      <c r="B135" s="62">
        <f t="shared" si="18"/>
        <v>42</v>
      </c>
      <c r="C135" s="62">
        <v>0</v>
      </c>
      <c r="D135" s="62">
        <v>0</v>
      </c>
      <c r="E135" s="62">
        <v>42</v>
      </c>
      <c r="F135" s="62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49"/>
    </row>
    <row r="136" spans="1:12" s="9" customFormat="1" ht="30">
      <c r="A136" s="14" t="s">
        <v>386</v>
      </c>
      <c r="B136" s="62">
        <f t="shared" si="18"/>
        <v>50</v>
      </c>
      <c r="C136" s="62">
        <v>0</v>
      </c>
      <c r="D136" s="62">
        <v>0</v>
      </c>
      <c r="E136" s="62">
        <v>50</v>
      </c>
      <c r="F136" s="62">
        <v>0</v>
      </c>
      <c r="G136" s="69">
        <v>56</v>
      </c>
      <c r="H136" s="69">
        <v>0</v>
      </c>
      <c r="I136" s="69">
        <v>0</v>
      </c>
      <c r="J136" s="69">
        <v>56</v>
      </c>
      <c r="K136" s="69">
        <v>0</v>
      </c>
      <c r="L136" s="49"/>
    </row>
    <row r="137" spans="1:12" s="9" customFormat="1" ht="30">
      <c r="A137" s="14" t="s">
        <v>419</v>
      </c>
      <c r="B137" s="62">
        <f t="shared" si="18"/>
        <v>825</v>
      </c>
      <c r="C137" s="62">
        <v>0</v>
      </c>
      <c r="D137" s="62">
        <v>0</v>
      </c>
      <c r="E137" s="62">
        <v>825</v>
      </c>
      <c r="F137" s="62">
        <v>0</v>
      </c>
      <c r="G137" s="85">
        <v>753.744</v>
      </c>
      <c r="H137" s="85">
        <v>0</v>
      </c>
      <c r="I137" s="85">
        <v>0</v>
      </c>
      <c r="J137" s="85">
        <v>753.744</v>
      </c>
      <c r="K137" s="85">
        <v>0</v>
      </c>
      <c r="L137" s="50"/>
    </row>
    <row r="138" spans="1:12" s="9" customFormat="1" ht="33" customHeight="1">
      <c r="A138" s="14" t="s">
        <v>420</v>
      </c>
      <c r="B138" s="62">
        <f t="shared" si="18"/>
        <v>100</v>
      </c>
      <c r="C138" s="62">
        <v>0</v>
      </c>
      <c r="D138" s="62">
        <v>0</v>
      </c>
      <c r="E138" s="62">
        <v>100</v>
      </c>
      <c r="F138" s="62">
        <v>0</v>
      </c>
      <c r="G138" s="85">
        <v>99</v>
      </c>
      <c r="H138" s="85">
        <v>0</v>
      </c>
      <c r="I138" s="85">
        <v>0</v>
      </c>
      <c r="J138" s="85">
        <v>99.749</v>
      </c>
      <c r="K138" s="85">
        <v>0</v>
      </c>
      <c r="L138" s="109" t="s">
        <v>495</v>
      </c>
    </row>
    <row r="139" spans="1:12" s="9" customFormat="1" ht="33" customHeight="1">
      <c r="A139" s="14" t="s">
        <v>421</v>
      </c>
      <c r="B139" s="62">
        <f t="shared" si="18"/>
        <v>5660</v>
      </c>
      <c r="C139" s="62">
        <v>0</v>
      </c>
      <c r="D139" s="62">
        <v>0</v>
      </c>
      <c r="E139" s="62">
        <v>5660</v>
      </c>
      <c r="F139" s="62">
        <v>0</v>
      </c>
      <c r="G139" s="69">
        <v>5550.66</v>
      </c>
      <c r="H139" s="69">
        <v>0</v>
      </c>
      <c r="I139" s="69">
        <v>0</v>
      </c>
      <c r="J139" s="69">
        <v>5550.66</v>
      </c>
      <c r="K139" s="69">
        <v>0</v>
      </c>
      <c r="L139" s="49"/>
    </row>
    <row r="140" spans="1:12" s="9" customFormat="1" ht="45">
      <c r="A140" s="182" t="s">
        <v>45</v>
      </c>
      <c r="B140" s="183">
        <f t="shared" si="18"/>
        <v>10</v>
      </c>
      <c r="C140" s="183">
        <v>0</v>
      </c>
      <c r="D140" s="183">
        <v>0</v>
      </c>
      <c r="E140" s="183">
        <v>10</v>
      </c>
      <c r="F140" s="183">
        <v>0</v>
      </c>
      <c r="G140" s="69">
        <v>10</v>
      </c>
      <c r="H140" s="69">
        <v>0</v>
      </c>
      <c r="I140" s="69">
        <v>0</v>
      </c>
      <c r="J140" s="69">
        <v>10</v>
      </c>
      <c r="K140" s="69">
        <v>0</v>
      </c>
      <c r="L140" s="49"/>
    </row>
    <row r="141" spans="1:12" s="9" customFormat="1" ht="30">
      <c r="A141" s="182" t="s">
        <v>167</v>
      </c>
      <c r="B141" s="183">
        <f t="shared" si="18"/>
        <v>2.8</v>
      </c>
      <c r="C141" s="183">
        <v>0</v>
      </c>
      <c r="D141" s="183">
        <v>0</v>
      </c>
      <c r="E141" s="183">
        <v>2.8</v>
      </c>
      <c r="F141" s="183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49"/>
    </row>
    <row r="142" spans="1:12" s="9" customFormat="1" ht="81" customHeight="1">
      <c r="A142" s="14" t="s">
        <v>389</v>
      </c>
      <c r="B142" s="62">
        <f t="shared" si="18"/>
        <v>40</v>
      </c>
      <c r="C142" s="62">
        <v>0</v>
      </c>
      <c r="D142" s="62">
        <v>0</v>
      </c>
      <c r="E142" s="62">
        <v>40</v>
      </c>
      <c r="F142" s="62">
        <v>0</v>
      </c>
      <c r="G142" s="69">
        <v>40</v>
      </c>
      <c r="H142" s="69">
        <v>0</v>
      </c>
      <c r="I142" s="69">
        <v>0</v>
      </c>
      <c r="J142" s="69">
        <v>40</v>
      </c>
      <c r="K142" s="69">
        <v>0</v>
      </c>
      <c r="L142" s="49"/>
    </row>
    <row r="143" spans="1:12" s="9" customFormat="1" ht="15.75">
      <c r="A143" s="64" t="s">
        <v>390</v>
      </c>
      <c r="B143" s="65">
        <f t="shared" si="18"/>
        <v>7292.8</v>
      </c>
      <c r="C143" s="65">
        <f>SUM(C133:C141)</f>
        <v>0</v>
      </c>
      <c r="D143" s="65">
        <f>SUM(D133:D141)</f>
        <v>0</v>
      </c>
      <c r="E143" s="65">
        <f>SUM(E133:E142)</f>
        <v>7292.8</v>
      </c>
      <c r="F143" s="65">
        <f>SUM(F133:F141)</f>
        <v>0</v>
      </c>
      <c r="G143" s="65">
        <f>SUM(G133:G142)</f>
        <v>7039.284</v>
      </c>
      <c r="H143" s="65">
        <f>SUM(H133:H142)</f>
        <v>0</v>
      </c>
      <c r="I143" s="65">
        <f>SUM(I133:I142)</f>
        <v>0</v>
      </c>
      <c r="J143" s="65">
        <f>SUM(J133:J142)</f>
        <v>7040.032999999999</v>
      </c>
      <c r="K143" s="65">
        <f>SUM(K133:K142)</f>
        <v>0</v>
      </c>
      <c r="L143" s="49"/>
    </row>
    <row r="144" spans="1:12" s="9" customFormat="1" ht="15">
      <c r="A144" s="171" t="s">
        <v>422</v>
      </c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3"/>
    </row>
    <row r="145" spans="1:12" s="9" customFormat="1" ht="15.75">
      <c r="A145" s="14" t="s">
        <v>382</v>
      </c>
      <c r="B145" s="62">
        <f aca="true" t="shared" si="19" ref="B145:B153">C145+D145+E145+F145</f>
        <v>301</v>
      </c>
      <c r="C145" s="62">
        <v>0</v>
      </c>
      <c r="D145" s="62">
        <v>0</v>
      </c>
      <c r="E145" s="62">
        <v>301</v>
      </c>
      <c r="F145" s="62">
        <v>0</v>
      </c>
      <c r="G145" s="69">
        <v>300.24</v>
      </c>
      <c r="H145" s="69">
        <v>0</v>
      </c>
      <c r="I145" s="69">
        <v>0</v>
      </c>
      <c r="J145" s="69">
        <v>300.24</v>
      </c>
      <c r="K145" s="69">
        <v>0</v>
      </c>
      <c r="L145" s="49"/>
    </row>
    <row r="146" spans="1:12" s="9" customFormat="1" ht="15.75">
      <c r="A146" s="14" t="s">
        <v>383</v>
      </c>
      <c r="B146" s="62">
        <f t="shared" si="19"/>
        <v>155</v>
      </c>
      <c r="C146" s="62">
        <v>0</v>
      </c>
      <c r="D146" s="62">
        <v>0</v>
      </c>
      <c r="E146" s="62">
        <v>155</v>
      </c>
      <c r="F146" s="62">
        <v>0</v>
      </c>
      <c r="G146" s="69">
        <v>177</v>
      </c>
      <c r="H146" s="69">
        <v>0</v>
      </c>
      <c r="I146" s="69">
        <v>0</v>
      </c>
      <c r="J146" s="69">
        <v>177</v>
      </c>
      <c r="K146" s="69">
        <v>0</v>
      </c>
      <c r="L146" s="49"/>
    </row>
    <row r="147" spans="1:12" s="9" customFormat="1" ht="15.75">
      <c r="A147" s="14" t="s">
        <v>384</v>
      </c>
      <c r="B147" s="62">
        <f t="shared" si="19"/>
        <v>36</v>
      </c>
      <c r="C147" s="62">
        <v>0</v>
      </c>
      <c r="D147" s="62">
        <v>0</v>
      </c>
      <c r="E147" s="62">
        <v>36</v>
      </c>
      <c r="F147" s="62">
        <v>0</v>
      </c>
      <c r="G147" s="69">
        <v>39</v>
      </c>
      <c r="H147" s="69">
        <v>0</v>
      </c>
      <c r="I147" s="69">
        <v>0</v>
      </c>
      <c r="J147" s="69">
        <v>39</v>
      </c>
      <c r="K147" s="69">
        <v>0</v>
      </c>
      <c r="L147" s="49"/>
    </row>
    <row r="148" spans="1:12" s="9" customFormat="1" ht="29.25" customHeight="1">
      <c r="A148" s="14" t="s">
        <v>386</v>
      </c>
      <c r="B148" s="62">
        <f t="shared" si="19"/>
        <v>45</v>
      </c>
      <c r="C148" s="62">
        <v>0</v>
      </c>
      <c r="D148" s="62">
        <v>0</v>
      </c>
      <c r="E148" s="62">
        <v>45</v>
      </c>
      <c r="F148" s="62">
        <v>0</v>
      </c>
      <c r="G148" s="69">
        <v>65</v>
      </c>
      <c r="H148" s="69">
        <v>0</v>
      </c>
      <c r="I148" s="69">
        <v>0</v>
      </c>
      <c r="J148" s="69">
        <v>65</v>
      </c>
      <c r="K148" s="69">
        <v>0</v>
      </c>
      <c r="L148" s="49"/>
    </row>
    <row r="149" spans="1:12" s="9" customFormat="1" ht="29.25" customHeight="1">
      <c r="A149" s="14" t="s">
        <v>423</v>
      </c>
      <c r="B149" s="62">
        <f t="shared" si="19"/>
        <v>300</v>
      </c>
      <c r="C149" s="62">
        <v>0</v>
      </c>
      <c r="D149" s="62">
        <v>0</v>
      </c>
      <c r="E149" s="62">
        <v>300</v>
      </c>
      <c r="F149" s="62">
        <v>0</v>
      </c>
      <c r="G149" s="85">
        <v>686.575</v>
      </c>
      <c r="H149" s="85">
        <v>0</v>
      </c>
      <c r="I149" s="85">
        <v>0</v>
      </c>
      <c r="J149" s="85">
        <v>686.575</v>
      </c>
      <c r="K149" s="85">
        <v>0</v>
      </c>
      <c r="L149" s="109" t="s">
        <v>493</v>
      </c>
    </row>
    <row r="150" spans="1:12" s="9" customFormat="1" ht="45">
      <c r="A150" s="182" t="s">
        <v>45</v>
      </c>
      <c r="B150" s="183">
        <f t="shared" si="19"/>
        <v>14</v>
      </c>
      <c r="C150" s="183">
        <v>0</v>
      </c>
      <c r="D150" s="183">
        <v>0</v>
      </c>
      <c r="E150" s="183">
        <v>14</v>
      </c>
      <c r="F150" s="183">
        <v>0</v>
      </c>
      <c r="G150" s="69">
        <v>14</v>
      </c>
      <c r="H150" s="69">
        <v>0</v>
      </c>
      <c r="I150" s="69">
        <v>0</v>
      </c>
      <c r="J150" s="69">
        <v>14</v>
      </c>
      <c r="K150" s="69">
        <v>0</v>
      </c>
      <c r="L150" s="49"/>
    </row>
    <row r="151" spans="1:12" s="9" customFormat="1" ht="30">
      <c r="A151" s="182" t="s">
        <v>167</v>
      </c>
      <c r="B151" s="183">
        <f t="shared" si="19"/>
        <v>0.7</v>
      </c>
      <c r="C151" s="183">
        <v>0</v>
      </c>
      <c r="D151" s="183">
        <v>0</v>
      </c>
      <c r="E151" s="183">
        <v>0.7</v>
      </c>
      <c r="F151" s="183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49"/>
    </row>
    <row r="152" spans="1:12" s="9" customFormat="1" ht="83.25" customHeight="1">
      <c r="A152" s="14" t="s">
        <v>389</v>
      </c>
      <c r="B152" s="62">
        <f t="shared" si="19"/>
        <v>40</v>
      </c>
      <c r="C152" s="62">
        <v>0</v>
      </c>
      <c r="D152" s="62">
        <v>0</v>
      </c>
      <c r="E152" s="62">
        <v>40</v>
      </c>
      <c r="F152" s="62">
        <v>0</v>
      </c>
      <c r="G152" s="69">
        <v>40</v>
      </c>
      <c r="H152" s="69">
        <v>0</v>
      </c>
      <c r="I152" s="69">
        <v>0</v>
      </c>
      <c r="J152" s="69">
        <v>40</v>
      </c>
      <c r="K152" s="69">
        <v>0</v>
      </c>
      <c r="L152" s="49"/>
    </row>
    <row r="153" spans="1:12" s="9" customFormat="1" ht="15.75">
      <c r="A153" s="64" t="s">
        <v>390</v>
      </c>
      <c r="B153" s="65">
        <f t="shared" si="19"/>
        <v>891.7</v>
      </c>
      <c r="C153" s="65">
        <f>SUM(C145:C151)</f>
        <v>0</v>
      </c>
      <c r="D153" s="65">
        <f>SUM(D145:D151)</f>
        <v>0</v>
      </c>
      <c r="E153" s="65">
        <f>SUM(E145:E152)</f>
        <v>891.7</v>
      </c>
      <c r="F153" s="65">
        <f>SUM(F145:F151)</f>
        <v>0</v>
      </c>
      <c r="G153" s="65">
        <f>SUM(G145:G152)</f>
        <v>1321.815</v>
      </c>
      <c r="H153" s="65">
        <f>SUM(H145:H152)</f>
        <v>0</v>
      </c>
      <c r="I153" s="65">
        <f>SUM(I145:I152)</f>
        <v>0</v>
      </c>
      <c r="J153" s="65">
        <f>SUM(J145:J152)</f>
        <v>1321.815</v>
      </c>
      <c r="K153" s="65">
        <f>SUM(K145:K152)</f>
        <v>0</v>
      </c>
      <c r="L153" s="49"/>
    </row>
    <row r="154" spans="1:12" s="9" customFormat="1" ht="21" customHeight="1">
      <c r="A154" s="171" t="s">
        <v>424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3"/>
    </row>
    <row r="155" spans="1:12" s="9" customFormat="1" ht="15.75">
      <c r="A155" s="14" t="s">
        <v>382</v>
      </c>
      <c r="B155" s="62">
        <f aca="true" t="shared" si="20" ref="B155:B164">C155+D155+E155+F155</f>
        <v>402</v>
      </c>
      <c r="C155" s="62">
        <v>0</v>
      </c>
      <c r="D155" s="62">
        <v>0</v>
      </c>
      <c r="E155" s="62">
        <v>402</v>
      </c>
      <c r="F155" s="62">
        <v>0</v>
      </c>
      <c r="G155" s="69">
        <v>533.27</v>
      </c>
      <c r="H155" s="69">
        <v>0</v>
      </c>
      <c r="I155" s="69">
        <v>0</v>
      </c>
      <c r="J155" s="69">
        <v>533.27</v>
      </c>
      <c r="K155" s="69">
        <v>0</v>
      </c>
      <c r="L155" s="49"/>
    </row>
    <row r="156" spans="1:12" s="9" customFormat="1" ht="15.75">
      <c r="A156" s="14" t="s">
        <v>383</v>
      </c>
      <c r="B156" s="62">
        <f t="shared" si="20"/>
        <v>985</v>
      </c>
      <c r="C156" s="62">
        <v>0</v>
      </c>
      <c r="D156" s="62">
        <v>0</v>
      </c>
      <c r="E156" s="62">
        <v>985</v>
      </c>
      <c r="F156" s="62">
        <v>0</v>
      </c>
      <c r="G156" s="69">
        <v>984.18</v>
      </c>
      <c r="H156" s="69">
        <v>0</v>
      </c>
      <c r="I156" s="69">
        <v>0</v>
      </c>
      <c r="J156" s="69">
        <v>984.18</v>
      </c>
      <c r="K156" s="69">
        <v>0</v>
      </c>
      <c r="L156" s="49"/>
    </row>
    <row r="157" spans="1:12" s="9" customFormat="1" ht="15.75">
      <c r="A157" s="14" t="s">
        <v>384</v>
      </c>
      <c r="B157" s="62">
        <f t="shared" si="20"/>
        <v>414</v>
      </c>
      <c r="C157" s="62">
        <v>0</v>
      </c>
      <c r="D157" s="62">
        <v>0</v>
      </c>
      <c r="E157" s="62">
        <v>414</v>
      </c>
      <c r="F157" s="62">
        <v>0</v>
      </c>
      <c r="G157" s="69">
        <v>413.5</v>
      </c>
      <c r="H157" s="69">
        <v>0</v>
      </c>
      <c r="I157" s="69">
        <v>0</v>
      </c>
      <c r="J157" s="69">
        <v>413.5</v>
      </c>
      <c r="K157" s="69">
        <v>0</v>
      </c>
      <c r="L157" s="49"/>
    </row>
    <row r="158" spans="1:12" s="9" customFormat="1" ht="39">
      <c r="A158" s="14" t="s">
        <v>425</v>
      </c>
      <c r="B158" s="62">
        <f t="shared" si="20"/>
        <v>125</v>
      </c>
      <c r="C158" s="62">
        <v>0</v>
      </c>
      <c r="D158" s="62">
        <v>0</v>
      </c>
      <c r="E158" s="62">
        <v>125</v>
      </c>
      <c r="F158" s="62">
        <v>0</v>
      </c>
      <c r="G158" s="85">
        <v>170</v>
      </c>
      <c r="H158" s="85">
        <v>0</v>
      </c>
      <c r="I158" s="85">
        <v>0</v>
      </c>
      <c r="J158" s="85">
        <v>170</v>
      </c>
      <c r="K158" s="85">
        <v>0</v>
      </c>
      <c r="L158" s="188" t="s">
        <v>493</v>
      </c>
    </row>
    <row r="159" spans="1:12" s="9" customFormat="1" ht="30">
      <c r="A159" s="14" t="s">
        <v>426</v>
      </c>
      <c r="B159" s="62">
        <f t="shared" si="20"/>
        <v>442.152</v>
      </c>
      <c r="C159" s="62">
        <v>0</v>
      </c>
      <c r="D159" s="62">
        <v>0</v>
      </c>
      <c r="E159" s="62">
        <v>442.152</v>
      </c>
      <c r="F159" s="62">
        <v>0</v>
      </c>
      <c r="G159" s="85">
        <v>442.152</v>
      </c>
      <c r="H159" s="85">
        <v>0</v>
      </c>
      <c r="I159" s="85">
        <v>0</v>
      </c>
      <c r="J159" s="85">
        <v>442.15</v>
      </c>
      <c r="K159" s="85">
        <v>0</v>
      </c>
      <c r="L159" s="50"/>
    </row>
    <row r="160" spans="1:12" s="9" customFormat="1" ht="30" customHeight="1">
      <c r="A160" s="14" t="s">
        <v>386</v>
      </c>
      <c r="B160" s="62">
        <f t="shared" si="20"/>
        <v>297</v>
      </c>
      <c r="C160" s="62">
        <v>0</v>
      </c>
      <c r="D160" s="62">
        <v>0</v>
      </c>
      <c r="E160" s="62">
        <v>297</v>
      </c>
      <c r="F160" s="62">
        <v>0</v>
      </c>
      <c r="G160" s="69">
        <v>586.33</v>
      </c>
      <c r="H160" s="69">
        <v>0</v>
      </c>
      <c r="I160" s="69">
        <v>0</v>
      </c>
      <c r="J160" s="69">
        <v>586.33</v>
      </c>
      <c r="K160" s="69">
        <v>0</v>
      </c>
      <c r="L160" s="49"/>
    </row>
    <row r="161" spans="1:12" s="9" customFormat="1" ht="42.75" customHeight="1">
      <c r="A161" s="14" t="s">
        <v>37</v>
      </c>
      <c r="B161" s="62">
        <f t="shared" si="20"/>
        <v>0</v>
      </c>
      <c r="C161" s="62">
        <v>0</v>
      </c>
      <c r="D161" s="62">
        <v>0</v>
      </c>
      <c r="E161" s="62">
        <v>0</v>
      </c>
      <c r="F161" s="62">
        <v>0</v>
      </c>
      <c r="G161" s="69">
        <f>H161+I161+J161+K161</f>
        <v>2707.253</v>
      </c>
      <c r="H161" s="69">
        <v>0</v>
      </c>
      <c r="I161" s="69">
        <v>0</v>
      </c>
      <c r="J161" s="69">
        <v>2707.253</v>
      </c>
      <c r="K161" s="69">
        <v>0</v>
      </c>
      <c r="L161" s="49"/>
    </row>
    <row r="162" spans="1:12" s="9" customFormat="1" ht="34.5" customHeight="1">
      <c r="A162" s="14" t="s">
        <v>193</v>
      </c>
      <c r="B162" s="62">
        <f t="shared" si="20"/>
        <v>2600</v>
      </c>
      <c r="C162" s="62">
        <v>0</v>
      </c>
      <c r="D162" s="62">
        <v>0</v>
      </c>
      <c r="E162" s="62">
        <v>2600</v>
      </c>
      <c r="F162" s="62">
        <v>0</v>
      </c>
      <c r="G162" s="69">
        <v>2243.98</v>
      </c>
      <c r="H162" s="69">
        <v>0</v>
      </c>
      <c r="I162" s="69">
        <v>0</v>
      </c>
      <c r="J162" s="69">
        <v>2243.98</v>
      </c>
      <c r="K162" s="69">
        <v>0</v>
      </c>
      <c r="L162" s="107" t="s">
        <v>498</v>
      </c>
    </row>
    <row r="163" spans="1:12" s="9" customFormat="1" ht="45">
      <c r="A163" s="182" t="s">
        <v>45</v>
      </c>
      <c r="B163" s="183">
        <f t="shared" si="20"/>
        <v>9</v>
      </c>
      <c r="C163" s="183">
        <v>0</v>
      </c>
      <c r="D163" s="183">
        <v>0</v>
      </c>
      <c r="E163" s="183">
        <v>9</v>
      </c>
      <c r="F163" s="183">
        <v>0</v>
      </c>
      <c r="G163" s="69">
        <v>9</v>
      </c>
      <c r="H163" s="69">
        <v>0</v>
      </c>
      <c r="I163" s="69">
        <v>0</v>
      </c>
      <c r="J163" s="69">
        <v>9</v>
      </c>
      <c r="K163" s="69">
        <v>0</v>
      </c>
      <c r="L163" s="49"/>
    </row>
    <row r="164" spans="1:12" s="9" customFormat="1" ht="15.75">
      <c r="A164" s="64" t="s">
        <v>390</v>
      </c>
      <c r="B164" s="65">
        <f t="shared" si="20"/>
        <v>5274.152</v>
      </c>
      <c r="C164" s="65">
        <f aca="true" t="shared" si="21" ref="C164:K164">SUM(C155:C163)</f>
        <v>0</v>
      </c>
      <c r="D164" s="65">
        <f t="shared" si="21"/>
        <v>0</v>
      </c>
      <c r="E164" s="65">
        <f t="shared" si="21"/>
        <v>5274.152</v>
      </c>
      <c r="F164" s="65">
        <f t="shared" si="21"/>
        <v>0</v>
      </c>
      <c r="G164" s="65">
        <f t="shared" si="21"/>
        <v>8089.664999999999</v>
      </c>
      <c r="H164" s="65">
        <f t="shared" si="21"/>
        <v>0</v>
      </c>
      <c r="I164" s="65">
        <f t="shared" si="21"/>
        <v>0</v>
      </c>
      <c r="J164" s="65">
        <f t="shared" si="21"/>
        <v>8089.6630000000005</v>
      </c>
      <c r="K164" s="65">
        <f t="shared" si="21"/>
        <v>0</v>
      </c>
      <c r="L164" s="49"/>
    </row>
    <row r="165" spans="1:12" s="9" customFormat="1" ht="15">
      <c r="A165" s="171" t="s">
        <v>427</v>
      </c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3"/>
    </row>
    <row r="166" spans="1:12" s="9" customFormat="1" ht="15.75">
      <c r="A166" s="14" t="s">
        <v>382</v>
      </c>
      <c r="B166" s="62">
        <f aca="true" t="shared" si="22" ref="B166:B175">C166+D166+E166+F166</f>
        <v>276</v>
      </c>
      <c r="C166" s="62">
        <v>0</v>
      </c>
      <c r="D166" s="62">
        <v>0</v>
      </c>
      <c r="E166" s="62">
        <v>276</v>
      </c>
      <c r="F166" s="62">
        <v>0</v>
      </c>
      <c r="G166" s="69">
        <v>315.6</v>
      </c>
      <c r="H166" s="69">
        <v>0</v>
      </c>
      <c r="I166" s="69">
        <v>0</v>
      </c>
      <c r="J166" s="69">
        <v>315.6</v>
      </c>
      <c r="K166" s="69">
        <v>0</v>
      </c>
      <c r="L166" s="49"/>
    </row>
    <row r="167" spans="1:12" s="9" customFormat="1" ht="15.75">
      <c r="A167" s="14" t="s">
        <v>383</v>
      </c>
      <c r="B167" s="62">
        <f t="shared" si="22"/>
        <v>545</v>
      </c>
      <c r="C167" s="62">
        <v>0</v>
      </c>
      <c r="D167" s="62">
        <v>0</v>
      </c>
      <c r="E167" s="62">
        <v>545</v>
      </c>
      <c r="F167" s="62">
        <v>0</v>
      </c>
      <c r="G167" s="69">
        <v>538.06</v>
      </c>
      <c r="H167" s="69">
        <v>0</v>
      </c>
      <c r="I167" s="69">
        <v>0</v>
      </c>
      <c r="J167" s="69">
        <v>538.06</v>
      </c>
      <c r="K167" s="69">
        <v>0</v>
      </c>
      <c r="L167" s="49"/>
    </row>
    <row r="168" spans="1:12" s="9" customFormat="1" ht="15.75">
      <c r="A168" s="14" t="s">
        <v>384</v>
      </c>
      <c r="B168" s="62">
        <f t="shared" si="22"/>
        <v>36</v>
      </c>
      <c r="C168" s="62">
        <v>0</v>
      </c>
      <c r="D168" s="62">
        <v>0</v>
      </c>
      <c r="E168" s="62">
        <v>36</v>
      </c>
      <c r="F168" s="62">
        <v>0</v>
      </c>
      <c r="G168" s="69">
        <v>41</v>
      </c>
      <c r="H168" s="69">
        <v>0</v>
      </c>
      <c r="I168" s="69">
        <v>0</v>
      </c>
      <c r="J168" s="69">
        <v>41</v>
      </c>
      <c r="K168" s="69">
        <v>0</v>
      </c>
      <c r="L168" s="49"/>
    </row>
    <row r="169" spans="1:12" s="9" customFormat="1" ht="39">
      <c r="A169" s="14" t="s">
        <v>428</v>
      </c>
      <c r="B169" s="62">
        <f t="shared" si="22"/>
        <v>500</v>
      </c>
      <c r="C169" s="62">
        <v>0</v>
      </c>
      <c r="D169" s="62">
        <v>0</v>
      </c>
      <c r="E169" s="62">
        <v>500</v>
      </c>
      <c r="F169" s="62">
        <v>0</v>
      </c>
      <c r="G169" s="85">
        <v>497.662</v>
      </c>
      <c r="H169" s="85">
        <v>0</v>
      </c>
      <c r="I169" s="85">
        <v>0</v>
      </c>
      <c r="J169" s="85">
        <v>497.662</v>
      </c>
      <c r="K169" s="85">
        <v>0</v>
      </c>
      <c r="L169" s="188" t="s">
        <v>493</v>
      </c>
    </row>
    <row r="170" spans="1:12" s="9" customFormat="1" ht="41.25" customHeight="1">
      <c r="A170" s="14" t="s">
        <v>386</v>
      </c>
      <c r="B170" s="62">
        <f t="shared" si="22"/>
        <v>70</v>
      </c>
      <c r="C170" s="62">
        <v>0</v>
      </c>
      <c r="D170" s="62">
        <v>0</v>
      </c>
      <c r="E170" s="62">
        <v>70</v>
      </c>
      <c r="F170" s="62">
        <v>0</v>
      </c>
      <c r="G170" s="69">
        <v>104.68</v>
      </c>
      <c r="H170" s="69">
        <v>0</v>
      </c>
      <c r="I170" s="69">
        <v>0</v>
      </c>
      <c r="J170" s="69">
        <v>104.68</v>
      </c>
      <c r="K170" s="69">
        <v>0</v>
      </c>
      <c r="L170" s="49"/>
    </row>
    <row r="171" spans="1:12" s="9" customFormat="1" ht="74.25" customHeight="1">
      <c r="A171" s="14" t="s">
        <v>389</v>
      </c>
      <c r="B171" s="62">
        <f t="shared" si="22"/>
        <v>0</v>
      </c>
      <c r="C171" s="62">
        <v>0</v>
      </c>
      <c r="D171" s="62">
        <v>0</v>
      </c>
      <c r="E171" s="62">
        <v>0</v>
      </c>
      <c r="F171" s="62">
        <v>0</v>
      </c>
      <c r="G171" s="69">
        <v>20.28</v>
      </c>
      <c r="H171" s="69">
        <v>0</v>
      </c>
      <c r="I171" s="69">
        <v>0</v>
      </c>
      <c r="J171" s="69">
        <v>20.28</v>
      </c>
      <c r="K171" s="69">
        <v>0</v>
      </c>
      <c r="L171" s="107" t="s">
        <v>502</v>
      </c>
    </row>
    <row r="172" spans="1:12" s="9" customFormat="1" ht="45">
      <c r="A172" s="182" t="s">
        <v>45</v>
      </c>
      <c r="B172" s="183">
        <f t="shared" si="22"/>
        <v>10</v>
      </c>
      <c r="C172" s="183">
        <v>0</v>
      </c>
      <c r="D172" s="183">
        <v>0</v>
      </c>
      <c r="E172" s="183">
        <v>10</v>
      </c>
      <c r="F172" s="183">
        <v>0</v>
      </c>
      <c r="G172" s="69">
        <v>10</v>
      </c>
      <c r="H172" s="69">
        <v>0</v>
      </c>
      <c r="I172" s="69">
        <v>0</v>
      </c>
      <c r="J172" s="69">
        <v>10</v>
      </c>
      <c r="K172" s="69">
        <v>0</v>
      </c>
      <c r="L172" s="49"/>
    </row>
    <row r="173" spans="1:12" s="9" customFormat="1" ht="30">
      <c r="A173" s="182" t="s">
        <v>167</v>
      </c>
      <c r="B173" s="183">
        <f t="shared" si="22"/>
        <v>0.7</v>
      </c>
      <c r="C173" s="183">
        <v>0</v>
      </c>
      <c r="D173" s="183">
        <v>0</v>
      </c>
      <c r="E173" s="183">
        <v>0.7</v>
      </c>
      <c r="F173" s="183">
        <v>0</v>
      </c>
      <c r="G173" s="69">
        <v>0.7</v>
      </c>
      <c r="H173" s="69">
        <v>0</v>
      </c>
      <c r="I173" s="69">
        <v>0</v>
      </c>
      <c r="J173" s="69">
        <v>0.7</v>
      </c>
      <c r="K173" s="69">
        <v>0</v>
      </c>
      <c r="L173" s="49"/>
    </row>
    <row r="174" spans="1:12" s="9" customFormat="1" ht="30">
      <c r="A174" s="104" t="s">
        <v>508</v>
      </c>
      <c r="B174" s="84">
        <f t="shared" si="22"/>
        <v>0</v>
      </c>
      <c r="C174" s="84">
        <v>0</v>
      </c>
      <c r="D174" s="84">
        <v>0</v>
      </c>
      <c r="E174" s="84">
        <v>0</v>
      </c>
      <c r="F174" s="84">
        <v>0</v>
      </c>
      <c r="G174" s="84">
        <f>H174+I174+J174+K174</f>
        <v>14.4</v>
      </c>
      <c r="H174" s="84">
        <v>0</v>
      </c>
      <c r="I174" s="84">
        <v>0</v>
      </c>
      <c r="J174" s="84">
        <v>14.4</v>
      </c>
      <c r="K174" s="84">
        <v>0</v>
      </c>
      <c r="L174" s="118" t="s">
        <v>507</v>
      </c>
    </row>
    <row r="175" spans="1:12" s="9" customFormat="1" ht="15.75">
      <c r="A175" s="64" t="s">
        <v>390</v>
      </c>
      <c r="B175" s="65">
        <f t="shared" si="22"/>
        <v>1437.7</v>
      </c>
      <c r="C175" s="65">
        <f aca="true" t="shared" si="23" ref="C175:K175">SUM(C166:C173)</f>
        <v>0</v>
      </c>
      <c r="D175" s="65">
        <f t="shared" si="23"/>
        <v>0</v>
      </c>
      <c r="E175" s="65">
        <f t="shared" si="23"/>
        <v>1437.7</v>
      </c>
      <c r="F175" s="65">
        <f t="shared" si="23"/>
        <v>0</v>
      </c>
      <c r="G175" s="65">
        <f t="shared" si="23"/>
        <v>1527.982</v>
      </c>
      <c r="H175" s="65">
        <f t="shared" si="23"/>
        <v>0</v>
      </c>
      <c r="I175" s="65">
        <f t="shared" si="23"/>
        <v>0</v>
      </c>
      <c r="J175" s="65">
        <f t="shared" si="23"/>
        <v>1527.982</v>
      </c>
      <c r="K175" s="65">
        <f t="shared" si="23"/>
        <v>0</v>
      </c>
      <c r="L175" s="49"/>
    </row>
    <row r="176" spans="1:12" s="9" customFormat="1" ht="15">
      <c r="A176" s="171" t="s">
        <v>429</v>
      </c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3"/>
    </row>
    <row r="177" spans="1:12" s="9" customFormat="1" ht="15.75">
      <c r="A177" s="14" t="s">
        <v>382</v>
      </c>
      <c r="B177" s="62">
        <f aca="true" t="shared" si="24" ref="B177:B187">C177+D177+E177+F177</f>
        <v>268</v>
      </c>
      <c r="C177" s="62">
        <v>0</v>
      </c>
      <c r="D177" s="62">
        <v>0</v>
      </c>
      <c r="E177" s="62">
        <v>268</v>
      </c>
      <c r="F177" s="62">
        <v>0</v>
      </c>
      <c r="G177" s="69">
        <v>322.75</v>
      </c>
      <c r="H177" s="69">
        <v>0</v>
      </c>
      <c r="I177" s="69">
        <v>0</v>
      </c>
      <c r="J177" s="69">
        <v>322.75</v>
      </c>
      <c r="K177" s="69">
        <v>0</v>
      </c>
      <c r="L177" s="49"/>
    </row>
    <row r="178" spans="1:12" s="9" customFormat="1" ht="15.75">
      <c r="A178" s="14" t="s">
        <v>383</v>
      </c>
      <c r="B178" s="62">
        <f t="shared" si="24"/>
        <v>290</v>
      </c>
      <c r="C178" s="62">
        <v>0</v>
      </c>
      <c r="D178" s="62">
        <v>0</v>
      </c>
      <c r="E178" s="62">
        <v>290</v>
      </c>
      <c r="F178" s="62">
        <v>0</v>
      </c>
      <c r="G178" s="69">
        <v>232.95</v>
      </c>
      <c r="H178" s="69">
        <v>0</v>
      </c>
      <c r="I178" s="69">
        <v>0</v>
      </c>
      <c r="J178" s="69">
        <v>232.95</v>
      </c>
      <c r="K178" s="69">
        <v>0</v>
      </c>
      <c r="L178" s="49"/>
    </row>
    <row r="179" spans="1:12" s="9" customFormat="1" ht="15.75">
      <c r="A179" s="14" t="s">
        <v>384</v>
      </c>
      <c r="B179" s="62">
        <f t="shared" si="24"/>
        <v>18</v>
      </c>
      <c r="C179" s="62">
        <v>0</v>
      </c>
      <c r="D179" s="62">
        <v>0</v>
      </c>
      <c r="E179" s="62">
        <v>18</v>
      </c>
      <c r="F179" s="62">
        <v>0</v>
      </c>
      <c r="G179" s="69">
        <v>18</v>
      </c>
      <c r="H179" s="69">
        <v>0</v>
      </c>
      <c r="I179" s="69">
        <v>0</v>
      </c>
      <c r="J179" s="69">
        <v>18</v>
      </c>
      <c r="K179" s="69">
        <v>0</v>
      </c>
      <c r="L179" s="49"/>
    </row>
    <row r="180" spans="1:12" s="9" customFormat="1" ht="30">
      <c r="A180" s="14" t="s">
        <v>430</v>
      </c>
      <c r="B180" s="62">
        <f t="shared" si="24"/>
        <v>1552.643</v>
      </c>
      <c r="C180" s="62">
        <v>0</v>
      </c>
      <c r="D180" s="62">
        <v>0</v>
      </c>
      <c r="E180" s="62">
        <v>1552.643</v>
      </c>
      <c r="F180" s="62">
        <v>0</v>
      </c>
      <c r="G180" s="85">
        <v>1036.45781</v>
      </c>
      <c r="H180" s="85">
        <v>0</v>
      </c>
      <c r="I180" s="85">
        <v>0</v>
      </c>
      <c r="J180" s="85">
        <v>1036.45781</v>
      </c>
      <c r="K180" s="85">
        <v>0</v>
      </c>
      <c r="L180" s="49"/>
    </row>
    <row r="181" spans="1:12" s="9" customFormat="1" ht="30">
      <c r="A181" s="14" t="s">
        <v>386</v>
      </c>
      <c r="B181" s="62">
        <f t="shared" si="24"/>
        <v>66</v>
      </c>
      <c r="C181" s="62">
        <v>0</v>
      </c>
      <c r="D181" s="62">
        <v>0</v>
      </c>
      <c r="E181" s="62">
        <v>66</v>
      </c>
      <c r="F181" s="62">
        <v>0</v>
      </c>
      <c r="G181" s="69">
        <v>66</v>
      </c>
      <c r="H181" s="69">
        <v>0</v>
      </c>
      <c r="I181" s="69">
        <v>0</v>
      </c>
      <c r="J181" s="69">
        <v>66</v>
      </c>
      <c r="K181" s="69">
        <v>0</v>
      </c>
      <c r="L181" s="49"/>
    </row>
    <row r="182" spans="1:12" s="9" customFormat="1" ht="96.75" customHeight="1">
      <c r="A182" s="70" t="s">
        <v>479</v>
      </c>
      <c r="B182" s="62">
        <v>0</v>
      </c>
      <c r="C182" s="62">
        <v>0</v>
      </c>
      <c r="D182" s="62">
        <v>0</v>
      </c>
      <c r="E182" s="62">
        <v>0</v>
      </c>
      <c r="F182" s="62">
        <v>0</v>
      </c>
      <c r="G182" s="54">
        <f>H182+I182+J182+K182</f>
        <v>92.721</v>
      </c>
      <c r="H182" s="46">
        <v>0</v>
      </c>
      <c r="I182" s="46">
        <v>0</v>
      </c>
      <c r="J182" s="54">
        <v>92.721</v>
      </c>
      <c r="K182" s="46">
        <v>0</v>
      </c>
      <c r="L182" s="49"/>
    </row>
    <row r="183" spans="1:12" s="9" customFormat="1" ht="45">
      <c r="A183" s="182" t="s">
        <v>45</v>
      </c>
      <c r="B183" s="183">
        <f t="shared" si="24"/>
        <v>9</v>
      </c>
      <c r="C183" s="183">
        <v>0</v>
      </c>
      <c r="D183" s="183">
        <v>0</v>
      </c>
      <c r="E183" s="183">
        <v>9</v>
      </c>
      <c r="F183" s="183">
        <v>0</v>
      </c>
      <c r="G183" s="69">
        <v>9</v>
      </c>
      <c r="H183" s="69">
        <v>0</v>
      </c>
      <c r="I183" s="69">
        <v>0</v>
      </c>
      <c r="J183" s="69">
        <v>9</v>
      </c>
      <c r="K183" s="69">
        <v>0</v>
      </c>
      <c r="L183" s="49"/>
    </row>
    <row r="184" spans="1:12" s="9" customFormat="1" ht="30">
      <c r="A184" s="182" t="s">
        <v>167</v>
      </c>
      <c r="B184" s="183">
        <f t="shared" si="24"/>
        <v>1.4</v>
      </c>
      <c r="C184" s="183">
        <v>0</v>
      </c>
      <c r="D184" s="183">
        <v>0</v>
      </c>
      <c r="E184" s="183">
        <v>1.4</v>
      </c>
      <c r="F184" s="183">
        <v>0</v>
      </c>
      <c r="G184" s="69">
        <v>0</v>
      </c>
      <c r="H184" s="69">
        <v>0</v>
      </c>
      <c r="I184" s="69">
        <v>0</v>
      </c>
      <c r="J184" s="69">
        <v>0</v>
      </c>
      <c r="K184" s="69">
        <v>0</v>
      </c>
      <c r="L184" s="49"/>
    </row>
    <row r="185" spans="1:12" s="9" customFormat="1" ht="81.75" customHeight="1">
      <c r="A185" s="14" t="s">
        <v>389</v>
      </c>
      <c r="B185" s="62">
        <f t="shared" si="24"/>
        <v>40</v>
      </c>
      <c r="C185" s="62">
        <v>0</v>
      </c>
      <c r="D185" s="62">
        <v>0</v>
      </c>
      <c r="E185" s="62">
        <v>40</v>
      </c>
      <c r="F185" s="62">
        <v>0</v>
      </c>
      <c r="G185" s="69">
        <v>40</v>
      </c>
      <c r="H185" s="69">
        <v>0</v>
      </c>
      <c r="I185" s="69">
        <v>0</v>
      </c>
      <c r="J185" s="69">
        <v>40</v>
      </c>
      <c r="K185" s="69">
        <v>0</v>
      </c>
      <c r="L185" s="49"/>
    </row>
    <row r="186" spans="1:12" s="9" customFormat="1" ht="30">
      <c r="A186" s="14" t="s">
        <v>513</v>
      </c>
      <c r="B186" s="62">
        <f t="shared" si="24"/>
        <v>0</v>
      </c>
      <c r="C186" s="62">
        <v>0</v>
      </c>
      <c r="D186" s="62">
        <v>0</v>
      </c>
      <c r="E186" s="62">
        <v>0</v>
      </c>
      <c r="F186" s="62">
        <v>0</v>
      </c>
      <c r="G186" s="62">
        <f>H186+I186+J186+K186</f>
        <v>300</v>
      </c>
      <c r="H186" s="62">
        <v>0</v>
      </c>
      <c r="I186" s="62">
        <v>0</v>
      </c>
      <c r="J186" s="62">
        <v>300</v>
      </c>
      <c r="K186" s="62">
        <v>0</v>
      </c>
      <c r="L186" s="118" t="s">
        <v>507</v>
      </c>
    </row>
    <row r="187" spans="1:12" s="9" customFormat="1" ht="15.75">
      <c r="A187" s="64" t="s">
        <v>390</v>
      </c>
      <c r="B187" s="65">
        <f t="shared" si="24"/>
        <v>2245.043</v>
      </c>
      <c r="C187" s="65">
        <f>SUM(C177:C184)</f>
        <v>0</v>
      </c>
      <c r="D187" s="65">
        <f>SUM(D177:D184)</f>
        <v>0</v>
      </c>
      <c r="E187" s="65">
        <f>SUM(E177:E185)</f>
        <v>2245.043</v>
      </c>
      <c r="F187" s="65">
        <f>SUM(F177:F184)</f>
        <v>0</v>
      </c>
      <c r="G187" s="65">
        <f>SUM(G177:G184)</f>
        <v>1777.8788100000002</v>
      </c>
      <c r="H187" s="65">
        <f>SUM(H177:H185)</f>
        <v>0</v>
      </c>
      <c r="I187" s="65">
        <f>SUM(I177:I184)</f>
        <v>0</v>
      </c>
      <c r="J187" s="65">
        <f>SUM(J177:J185)</f>
        <v>1817.8788100000002</v>
      </c>
      <c r="K187" s="65">
        <f>SUM(K177:K185)</f>
        <v>0</v>
      </c>
      <c r="L187" s="49"/>
    </row>
    <row r="188" spans="1:12" s="9" customFormat="1" ht="15">
      <c r="A188" s="171" t="s">
        <v>431</v>
      </c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3"/>
    </row>
    <row r="189" spans="1:12" s="9" customFormat="1" ht="15.75">
      <c r="A189" s="14" t="s">
        <v>382</v>
      </c>
      <c r="B189" s="62">
        <f aca="true" t="shared" si="25" ref="B189:B199">C189+D189+E189+F189</f>
        <v>260</v>
      </c>
      <c r="C189" s="62">
        <v>0</v>
      </c>
      <c r="D189" s="62">
        <v>0</v>
      </c>
      <c r="E189" s="62">
        <v>260</v>
      </c>
      <c r="F189" s="62">
        <v>0</v>
      </c>
      <c r="G189" s="69">
        <v>260</v>
      </c>
      <c r="H189" s="69">
        <v>0</v>
      </c>
      <c r="I189" s="69">
        <v>0</v>
      </c>
      <c r="J189" s="69">
        <v>260</v>
      </c>
      <c r="K189" s="69">
        <v>0</v>
      </c>
      <c r="L189" s="49"/>
    </row>
    <row r="190" spans="1:12" s="9" customFormat="1" ht="15.75">
      <c r="A190" s="14" t="s">
        <v>383</v>
      </c>
      <c r="B190" s="62">
        <f t="shared" si="25"/>
        <v>395</v>
      </c>
      <c r="C190" s="62">
        <v>0</v>
      </c>
      <c r="D190" s="62">
        <v>0</v>
      </c>
      <c r="E190" s="62">
        <v>395</v>
      </c>
      <c r="F190" s="62">
        <v>0</v>
      </c>
      <c r="G190" s="69">
        <v>348.21</v>
      </c>
      <c r="H190" s="69">
        <v>0</v>
      </c>
      <c r="I190" s="69">
        <v>0</v>
      </c>
      <c r="J190" s="69">
        <v>348.21</v>
      </c>
      <c r="K190" s="69">
        <v>0</v>
      </c>
      <c r="L190" s="49"/>
    </row>
    <row r="191" spans="1:12" s="9" customFormat="1" ht="15.75">
      <c r="A191" s="14" t="s">
        <v>384</v>
      </c>
      <c r="B191" s="62">
        <f t="shared" si="25"/>
        <v>24</v>
      </c>
      <c r="C191" s="62">
        <v>0</v>
      </c>
      <c r="D191" s="62">
        <v>0</v>
      </c>
      <c r="E191" s="62">
        <v>24</v>
      </c>
      <c r="F191" s="62">
        <v>0</v>
      </c>
      <c r="G191" s="69">
        <v>24</v>
      </c>
      <c r="H191" s="69">
        <v>0</v>
      </c>
      <c r="I191" s="69">
        <v>0</v>
      </c>
      <c r="J191" s="69">
        <v>24</v>
      </c>
      <c r="K191" s="69">
        <v>0</v>
      </c>
      <c r="L191" s="49"/>
    </row>
    <row r="192" spans="1:12" s="9" customFormat="1" ht="30">
      <c r="A192" s="14" t="s">
        <v>432</v>
      </c>
      <c r="B192" s="62">
        <f t="shared" si="25"/>
        <v>300</v>
      </c>
      <c r="C192" s="62">
        <v>0</v>
      </c>
      <c r="D192" s="62">
        <v>0</v>
      </c>
      <c r="E192" s="62">
        <v>300</v>
      </c>
      <c r="F192" s="62">
        <v>0</v>
      </c>
      <c r="G192" s="85">
        <v>300</v>
      </c>
      <c r="H192" s="85">
        <v>0</v>
      </c>
      <c r="I192" s="85">
        <v>0</v>
      </c>
      <c r="J192" s="85">
        <v>300</v>
      </c>
      <c r="K192" s="85">
        <v>0</v>
      </c>
      <c r="L192" s="49"/>
    </row>
    <row r="193" spans="1:12" s="9" customFormat="1" ht="45">
      <c r="A193" s="104" t="s">
        <v>496</v>
      </c>
      <c r="B193" s="84">
        <v>0</v>
      </c>
      <c r="C193" s="84">
        <v>0</v>
      </c>
      <c r="D193" s="84">
        <v>0</v>
      </c>
      <c r="E193" s="84">
        <v>0</v>
      </c>
      <c r="F193" s="84">
        <v>0</v>
      </c>
      <c r="G193" s="85">
        <v>100</v>
      </c>
      <c r="H193" s="85">
        <v>0</v>
      </c>
      <c r="I193" s="85">
        <v>0</v>
      </c>
      <c r="J193" s="85">
        <v>100</v>
      </c>
      <c r="K193" s="85">
        <v>0</v>
      </c>
      <c r="L193" s="81" t="s">
        <v>497</v>
      </c>
    </row>
    <row r="194" spans="1:12" s="9" customFormat="1" ht="30" customHeight="1">
      <c r="A194" s="14" t="s">
        <v>386</v>
      </c>
      <c r="B194" s="62">
        <f t="shared" si="25"/>
        <v>59</v>
      </c>
      <c r="C194" s="62">
        <v>0</v>
      </c>
      <c r="D194" s="62">
        <v>0</v>
      </c>
      <c r="E194" s="62">
        <v>59</v>
      </c>
      <c r="F194" s="62">
        <v>0</v>
      </c>
      <c r="G194" s="69">
        <v>59</v>
      </c>
      <c r="H194" s="69">
        <v>0</v>
      </c>
      <c r="I194" s="69">
        <v>0</v>
      </c>
      <c r="J194" s="69">
        <v>59</v>
      </c>
      <c r="K194" s="69">
        <v>0</v>
      </c>
      <c r="L194" s="49"/>
    </row>
    <row r="195" spans="1:12" s="9" customFormat="1" ht="46.5" customHeight="1">
      <c r="A195" s="14" t="s">
        <v>37</v>
      </c>
      <c r="B195" s="62">
        <v>0</v>
      </c>
      <c r="C195" s="62">
        <v>0</v>
      </c>
      <c r="D195" s="62">
        <v>0</v>
      </c>
      <c r="E195" s="62">
        <v>0</v>
      </c>
      <c r="F195" s="62">
        <v>0</v>
      </c>
      <c r="G195" s="69">
        <v>0</v>
      </c>
      <c r="H195" s="69">
        <v>0</v>
      </c>
      <c r="I195" s="69">
        <v>0</v>
      </c>
      <c r="J195" s="69">
        <v>869.005</v>
      </c>
      <c r="K195" s="69">
        <v>0</v>
      </c>
      <c r="L195" s="81" t="s">
        <v>497</v>
      </c>
    </row>
    <row r="196" spans="1:12" s="9" customFormat="1" ht="45">
      <c r="A196" s="182" t="s">
        <v>45</v>
      </c>
      <c r="B196" s="183">
        <f t="shared" si="25"/>
        <v>25.2</v>
      </c>
      <c r="C196" s="183">
        <v>0</v>
      </c>
      <c r="D196" s="183">
        <v>0</v>
      </c>
      <c r="E196" s="183">
        <v>25.2</v>
      </c>
      <c r="F196" s="183">
        <v>0</v>
      </c>
      <c r="G196" s="69">
        <v>25.2</v>
      </c>
      <c r="H196" s="69">
        <v>0</v>
      </c>
      <c r="I196" s="69">
        <v>0</v>
      </c>
      <c r="J196" s="69">
        <v>25.2</v>
      </c>
      <c r="K196" s="69">
        <v>0</v>
      </c>
      <c r="L196" s="49"/>
    </row>
    <row r="197" spans="1:12" s="9" customFormat="1" ht="30">
      <c r="A197" s="182" t="s">
        <v>167</v>
      </c>
      <c r="B197" s="183">
        <f t="shared" si="25"/>
        <v>1.9</v>
      </c>
      <c r="C197" s="183">
        <v>0</v>
      </c>
      <c r="D197" s="183">
        <v>0</v>
      </c>
      <c r="E197" s="183">
        <v>1.9</v>
      </c>
      <c r="F197" s="183">
        <v>0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49"/>
    </row>
    <row r="198" spans="1:12" s="9" customFormat="1" ht="90">
      <c r="A198" s="14" t="s">
        <v>389</v>
      </c>
      <c r="B198" s="62">
        <f t="shared" si="25"/>
        <v>40</v>
      </c>
      <c r="C198" s="62">
        <v>0</v>
      </c>
      <c r="D198" s="62">
        <v>0</v>
      </c>
      <c r="E198" s="62">
        <v>40</v>
      </c>
      <c r="F198" s="62">
        <v>0</v>
      </c>
      <c r="G198" s="69">
        <v>40</v>
      </c>
      <c r="H198" s="69">
        <v>0</v>
      </c>
      <c r="I198" s="69">
        <v>0</v>
      </c>
      <c r="J198" s="69">
        <v>40</v>
      </c>
      <c r="K198" s="69">
        <v>0</v>
      </c>
      <c r="L198" s="49"/>
    </row>
    <row r="199" spans="1:12" s="9" customFormat="1" ht="15.75">
      <c r="A199" s="64" t="s">
        <v>390</v>
      </c>
      <c r="B199" s="65">
        <f t="shared" si="25"/>
        <v>1105.1000000000001</v>
      </c>
      <c r="C199" s="65">
        <f>SUM(C189:C197)</f>
        <v>0</v>
      </c>
      <c r="D199" s="65">
        <f>SUM(D189:D197)</f>
        <v>0</v>
      </c>
      <c r="E199" s="65">
        <f>SUM(E189:E198)</f>
        <v>1105.1000000000001</v>
      </c>
      <c r="F199" s="65">
        <f>SUM(F189:F197)</f>
        <v>0</v>
      </c>
      <c r="G199" s="65">
        <f>SUM(G189:G198)</f>
        <v>1156.41</v>
      </c>
      <c r="H199" s="65">
        <f>SUM(H189:H198)</f>
        <v>0</v>
      </c>
      <c r="I199" s="65">
        <f>SUM(I189:I198)</f>
        <v>0</v>
      </c>
      <c r="J199" s="65">
        <f>SUM(J189:J198)</f>
        <v>2025.4150000000002</v>
      </c>
      <c r="K199" s="65">
        <f>SUM(K189:K198)</f>
        <v>0</v>
      </c>
      <c r="L199" s="49"/>
    </row>
    <row r="200" spans="1:12" s="9" customFormat="1" ht="15">
      <c r="A200" s="171" t="s">
        <v>433</v>
      </c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3"/>
    </row>
    <row r="201" spans="1:12" s="9" customFormat="1" ht="15.75">
      <c r="A201" s="14" t="s">
        <v>382</v>
      </c>
      <c r="B201" s="62">
        <f aca="true" t="shared" si="26" ref="B201:B210">C201+D201+E201+F201</f>
        <v>311</v>
      </c>
      <c r="C201" s="62">
        <v>0</v>
      </c>
      <c r="D201" s="62">
        <v>0</v>
      </c>
      <c r="E201" s="62">
        <v>311</v>
      </c>
      <c r="F201" s="62">
        <v>0</v>
      </c>
      <c r="G201" s="69">
        <v>359.74</v>
      </c>
      <c r="H201" s="69">
        <v>0</v>
      </c>
      <c r="I201" s="69">
        <v>0</v>
      </c>
      <c r="J201" s="69">
        <v>359.74</v>
      </c>
      <c r="K201" s="69">
        <v>0</v>
      </c>
      <c r="L201" s="49"/>
    </row>
    <row r="202" spans="1:12" s="9" customFormat="1" ht="15.75">
      <c r="A202" s="14" t="s">
        <v>383</v>
      </c>
      <c r="B202" s="62">
        <f t="shared" si="26"/>
        <v>355</v>
      </c>
      <c r="C202" s="62">
        <v>0</v>
      </c>
      <c r="D202" s="62">
        <v>0</v>
      </c>
      <c r="E202" s="62">
        <v>355</v>
      </c>
      <c r="F202" s="62">
        <v>0</v>
      </c>
      <c r="G202" s="69">
        <v>354.61</v>
      </c>
      <c r="H202" s="69">
        <v>0</v>
      </c>
      <c r="I202" s="69">
        <v>0</v>
      </c>
      <c r="J202" s="69">
        <v>354.61</v>
      </c>
      <c r="K202" s="69">
        <v>0</v>
      </c>
      <c r="L202" s="49"/>
    </row>
    <row r="203" spans="1:12" s="9" customFormat="1" ht="15.75">
      <c r="A203" s="14" t="s">
        <v>384</v>
      </c>
      <c r="B203" s="62">
        <f t="shared" si="26"/>
        <v>66</v>
      </c>
      <c r="C203" s="62">
        <v>0</v>
      </c>
      <c r="D203" s="62">
        <v>0</v>
      </c>
      <c r="E203" s="62">
        <v>66</v>
      </c>
      <c r="F203" s="62">
        <v>0</v>
      </c>
      <c r="G203" s="69">
        <v>66</v>
      </c>
      <c r="H203" s="69">
        <v>0</v>
      </c>
      <c r="I203" s="69">
        <v>0</v>
      </c>
      <c r="J203" s="69">
        <v>66</v>
      </c>
      <c r="K203" s="69">
        <v>0</v>
      </c>
      <c r="L203" s="49"/>
    </row>
    <row r="204" spans="1:12" s="9" customFormat="1" ht="15.75">
      <c r="A204" s="14" t="s">
        <v>385</v>
      </c>
      <c r="B204" s="62">
        <f t="shared" si="26"/>
        <v>0</v>
      </c>
      <c r="C204" s="62">
        <v>0</v>
      </c>
      <c r="D204" s="62">
        <v>0</v>
      </c>
      <c r="E204" s="62"/>
      <c r="F204" s="62">
        <v>0</v>
      </c>
      <c r="G204" s="69">
        <v>0</v>
      </c>
      <c r="H204" s="69">
        <v>0</v>
      </c>
      <c r="I204" s="69">
        <v>0</v>
      </c>
      <c r="J204" s="69">
        <v>0</v>
      </c>
      <c r="K204" s="69">
        <v>0</v>
      </c>
      <c r="L204" s="49"/>
    </row>
    <row r="205" spans="1:12" s="9" customFormat="1" ht="30">
      <c r="A205" s="14" t="s">
        <v>386</v>
      </c>
      <c r="B205" s="62">
        <f t="shared" si="26"/>
        <v>94</v>
      </c>
      <c r="C205" s="62">
        <v>0</v>
      </c>
      <c r="D205" s="62">
        <v>0</v>
      </c>
      <c r="E205" s="62">
        <v>94</v>
      </c>
      <c r="F205" s="62">
        <v>0</v>
      </c>
      <c r="G205" s="69">
        <v>94</v>
      </c>
      <c r="H205" s="69">
        <v>0</v>
      </c>
      <c r="I205" s="69">
        <v>0</v>
      </c>
      <c r="J205" s="69">
        <v>94</v>
      </c>
      <c r="K205" s="69">
        <v>0</v>
      </c>
      <c r="L205" s="49"/>
    </row>
    <row r="206" spans="1:12" s="9" customFormat="1" ht="30">
      <c r="A206" s="14" t="s">
        <v>329</v>
      </c>
      <c r="B206" s="62">
        <f t="shared" si="26"/>
        <v>5404</v>
      </c>
      <c r="C206" s="62">
        <v>0</v>
      </c>
      <c r="D206" s="62">
        <v>0</v>
      </c>
      <c r="E206" s="62">
        <v>5404</v>
      </c>
      <c r="F206" s="62">
        <v>0</v>
      </c>
      <c r="G206" s="85">
        <f>H206+I206+J206+K206</f>
        <v>5166.3099999999995</v>
      </c>
      <c r="H206" s="85">
        <v>3909.5</v>
      </c>
      <c r="I206" s="85">
        <v>0</v>
      </c>
      <c r="J206" s="110">
        <v>1256.81</v>
      </c>
      <c r="K206" s="85">
        <v>0</v>
      </c>
      <c r="L206" s="49"/>
    </row>
    <row r="207" spans="1:12" s="9" customFormat="1" ht="30">
      <c r="A207" s="14" t="s">
        <v>211</v>
      </c>
      <c r="B207" s="62">
        <f t="shared" si="26"/>
        <v>1400</v>
      </c>
      <c r="C207" s="62">
        <v>0</v>
      </c>
      <c r="D207" s="62">
        <v>1000</v>
      </c>
      <c r="E207" s="62">
        <v>400</v>
      </c>
      <c r="F207" s="62">
        <v>0</v>
      </c>
      <c r="G207" s="58">
        <f>H207+I207+J207+K207</f>
        <v>7111.77</v>
      </c>
      <c r="H207" s="58">
        <v>1873</v>
      </c>
      <c r="I207" s="54">
        <v>4838.77</v>
      </c>
      <c r="J207" s="54">
        <v>400</v>
      </c>
      <c r="K207" s="58">
        <v>0</v>
      </c>
      <c r="L207" s="49"/>
    </row>
    <row r="208" spans="1:12" s="9" customFormat="1" ht="45">
      <c r="A208" s="182" t="s">
        <v>45</v>
      </c>
      <c r="B208" s="183">
        <f t="shared" si="26"/>
        <v>13.5</v>
      </c>
      <c r="C208" s="183">
        <v>0</v>
      </c>
      <c r="D208" s="183">
        <v>0</v>
      </c>
      <c r="E208" s="183">
        <v>13.5</v>
      </c>
      <c r="F208" s="183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49"/>
    </row>
    <row r="209" spans="1:12" s="9" customFormat="1" ht="30">
      <c r="A209" s="182" t="s">
        <v>167</v>
      </c>
      <c r="B209" s="183">
        <f t="shared" si="26"/>
        <v>1.4</v>
      </c>
      <c r="C209" s="183">
        <v>0</v>
      </c>
      <c r="D209" s="183">
        <v>0</v>
      </c>
      <c r="E209" s="183">
        <v>1.4</v>
      </c>
      <c r="F209" s="183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49"/>
    </row>
    <row r="210" spans="1:12" s="9" customFormat="1" ht="15.75">
      <c r="A210" s="64" t="s">
        <v>390</v>
      </c>
      <c r="B210" s="65">
        <f t="shared" si="26"/>
        <v>7644.9</v>
      </c>
      <c r="C210" s="65">
        <f aca="true" t="shared" si="27" ref="C210:K210">SUM(C201:C209)</f>
        <v>0</v>
      </c>
      <c r="D210" s="65">
        <f t="shared" si="27"/>
        <v>1000</v>
      </c>
      <c r="E210" s="65">
        <f t="shared" si="27"/>
        <v>6644.9</v>
      </c>
      <c r="F210" s="65">
        <f t="shared" si="27"/>
        <v>0</v>
      </c>
      <c r="G210" s="65">
        <f t="shared" si="27"/>
        <v>13152.43</v>
      </c>
      <c r="H210" s="65">
        <f t="shared" si="27"/>
        <v>5782.5</v>
      </c>
      <c r="I210" s="65">
        <f t="shared" si="27"/>
        <v>4838.77</v>
      </c>
      <c r="J210" s="65">
        <f t="shared" si="27"/>
        <v>2531.16</v>
      </c>
      <c r="K210" s="65">
        <f t="shared" si="27"/>
        <v>0</v>
      </c>
      <c r="L210" s="49"/>
    </row>
    <row r="211" spans="1:12" s="9" customFormat="1" ht="15">
      <c r="A211" s="171" t="s">
        <v>434</v>
      </c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3"/>
    </row>
    <row r="212" spans="1:12" s="9" customFormat="1" ht="15.75">
      <c r="A212" s="14" t="s">
        <v>382</v>
      </c>
      <c r="B212" s="62">
        <f aca="true" t="shared" si="28" ref="B212:B220">C212+D212+E212+F212</f>
        <v>521</v>
      </c>
      <c r="C212" s="62">
        <v>0</v>
      </c>
      <c r="D212" s="62">
        <v>0</v>
      </c>
      <c r="E212" s="62">
        <v>521</v>
      </c>
      <c r="F212" s="62">
        <v>0</v>
      </c>
      <c r="G212" s="69">
        <v>493.42</v>
      </c>
      <c r="H212" s="69">
        <v>0</v>
      </c>
      <c r="I212" s="69">
        <v>0</v>
      </c>
      <c r="J212" s="69">
        <v>493.22</v>
      </c>
      <c r="K212" s="69">
        <v>0</v>
      </c>
      <c r="L212" s="49"/>
    </row>
    <row r="213" spans="1:12" s="9" customFormat="1" ht="15.75">
      <c r="A213" s="14" t="s">
        <v>383</v>
      </c>
      <c r="B213" s="62">
        <f t="shared" si="28"/>
        <v>395</v>
      </c>
      <c r="C213" s="62">
        <v>0</v>
      </c>
      <c r="D213" s="62">
        <v>0</v>
      </c>
      <c r="E213" s="62">
        <v>395</v>
      </c>
      <c r="F213" s="62">
        <v>0</v>
      </c>
      <c r="G213" s="69">
        <v>443.09</v>
      </c>
      <c r="H213" s="69">
        <v>0</v>
      </c>
      <c r="I213" s="69">
        <v>0</v>
      </c>
      <c r="J213" s="69">
        <v>443.09</v>
      </c>
      <c r="K213" s="69">
        <v>0</v>
      </c>
      <c r="L213" s="49"/>
    </row>
    <row r="214" spans="1:12" s="9" customFormat="1" ht="15.75">
      <c r="A214" s="14" t="s">
        <v>384</v>
      </c>
      <c r="B214" s="62">
        <f t="shared" si="28"/>
        <v>6</v>
      </c>
      <c r="C214" s="62">
        <v>0</v>
      </c>
      <c r="D214" s="62">
        <v>0</v>
      </c>
      <c r="E214" s="62">
        <v>6</v>
      </c>
      <c r="F214" s="62">
        <v>0</v>
      </c>
      <c r="G214" s="69">
        <v>12.27</v>
      </c>
      <c r="H214" s="69">
        <v>0</v>
      </c>
      <c r="I214" s="69">
        <v>0</v>
      </c>
      <c r="J214" s="69">
        <v>12.27</v>
      </c>
      <c r="K214" s="69">
        <v>0</v>
      </c>
      <c r="L214" s="49"/>
    </row>
    <row r="215" spans="1:12" s="9" customFormat="1" ht="30.75" customHeight="1">
      <c r="A215" s="14" t="s">
        <v>386</v>
      </c>
      <c r="B215" s="62">
        <f t="shared" si="28"/>
        <v>83</v>
      </c>
      <c r="C215" s="62">
        <v>0</v>
      </c>
      <c r="D215" s="62">
        <v>0</v>
      </c>
      <c r="E215" s="62">
        <v>83</v>
      </c>
      <c r="F215" s="62">
        <v>0</v>
      </c>
      <c r="G215" s="69">
        <v>89.62</v>
      </c>
      <c r="H215" s="69">
        <v>0</v>
      </c>
      <c r="I215" s="69">
        <v>0</v>
      </c>
      <c r="J215" s="69">
        <v>89.62</v>
      </c>
      <c r="K215" s="69">
        <v>0</v>
      </c>
      <c r="L215" s="49"/>
    </row>
    <row r="216" spans="1:12" s="9" customFormat="1" ht="30.75" customHeight="1">
      <c r="A216" s="14" t="s">
        <v>435</v>
      </c>
      <c r="B216" s="62">
        <f t="shared" si="28"/>
        <v>100</v>
      </c>
      <c r="C216" s="62">
        <v>0</v>
      </c>
      <c r="D216" s="62">
        <v>0</v>
      </c>
      <c r="E216" s="62">
        <v>100</v>
      </c>
      <c r="F216" s="62">
        <v>0</v>
      </c>
      <c r="G216" s="85">
        <v>67</v>
      </c>
      <c r="H216" s="85">
        <v>0</v>
      </c>
      <c r="I216" s="85">
        <v>0</v>
      </c>
      <c r="J216" s="85">
        <v>67</v>
      </c>
      <c r="K216" s="85">
        <v>0</v>
      </c>
      <c r="L216" s="49"/>
    </row>
    <row r="217" spans="1:12" s="9" customFormat="1" ht="78" customHeight="1">
      <c r="A217" s="14" t="s">
        <v>389</v>
      </c>
      <c r="B217" s="62">
        <f t="shared" si="28"/>
        <v>40</v>
      </c>
      <c r="C217" s="62">
        <v>0</v>
      </c>
      <c r="D217" s="62">
        <v>0</v>
      </c>
      <c r="E217" s="62">
        <v>40</v>
      </c>
      <c r="F217" s="62">
        <v>0</v>
      </c>
      <c r="G217" s="69">
        <v>40</v>
      </c>
      <c r="H217" s="69">
        <v>0</v>
      </c>
      <c r="I217" s="69">
        <v>0</v>
      </c>
      <c r="J217" s="69">
        <v>40</v>
      </c>
      <c r="K217" s="69">
        <v>0</v>
      </c>
      <c r="L217" s="49"/>
    </row>
    <row r="218" spans="1:12" s="9" customFormat="1" ht="45">
      <c r="A218" s="182" t="s">
        <v>45</v>
      </c>
      <c r="B218" s="183">
        <f t="shared" si="28"/>
        <v>24</v>
      </c>
      <c r="C218" s="183">
        <v>0</v>
      </c>
      <c r="D218" s="183">
        <v>0</v>
      </c>
      <c r="E218" s="183">
        <v>24</v>
      </c>
      <c r="F218" s="183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49"/>
    </row>
    <row r="219" spans="1:12" s="9" customFormat="1" ht="30">
      <c r="A219" s="182" t="s">
        <v>167</v>
      </c>
      <c r="B219" s="183">
        <f t="shared" si="28"/>
        <v>1.4</v>
      </c>
      <c r="C219" s="183">
        <v>0</v>
      </c>
      <c r="D219" s="183">
        <v>0</v>
      </c>
      <c r="E219" s="183">
        <v>1.4</v>
      </c>
      <c r="F219" s="183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49"/>
    </row>
    <row r="220" spans="1:12" s="9" customFormat="1" ht="15.75">
      <c r="A220" s="64" t="s">
        <v>390</v>
      </c>
      <c r="B220" s="65">
        <f t="shared" si="28"/>
        <v>1170.4</v>
      </c>
      <c r="C220" s="65">
        <f aca="true" t="shared" si="29" ref="C220:K220">SUM(C212:C219)</f>
        <v>0</v>
      </c>
      <c r="D220" s="65">
        <f t="shared" si="29"/>
        <v>0</v>
      </c>
      <c r="E220" s="65">
        <f t="shared" si="29"/>
        <v>1170.4</v>
      </c>
      <c r="F220" s="65">
        <f t="shared" si="29"/>
        <v>0</v>
      </c>
      <c r="G220" s="65">
        <f t="shared" si="29"/>
        <v>1145.4</v>
      </c>
      <c r="H220" s="65">
        <f t="shared" si="29"/>
        <v>0</v>
      </c>
      <c r="I220" s="65">
        <f t="shared" si="29"/>
        <v>0</v>
      </c>
      <c r="J220" s="65">
        <f t="shared" si="29"/>
        <v>1145.1999999999998</v>
      </c>
      <c r="K220" s="65">
        <f t="shared" si="29"/>
        <v>0</v>
      </c>
      <c r="L220" s="49"/>
    </row>
    <row r="221" spans="1:12" s="9" customFormat="1" ht="15">
      <c r="A221" s="171" t="s">
        <v>436</v>
      </c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3"/>
    </row>
    <row r="222" spans="1:12" s="9" customFormat="1" ht="15.75">
      <c r="A222" s="14" t="s">
        <v>382</v>
      </c>
      <c r="B222" s="62">
        <f aca="true" t="shared" si="30" ref="B222:B233">C222+D222+E222+F222</f>
        <v>711</v>
      </c>
      <c r="C222" s="62">
        <v>0</v>
      </c>
      <c r="D222" s="62">
        <v>0</v>
      </c>
      <c r="E222" s="62">
        <v>711</v>
      </c>
      <c r="F222" s="62">
        <v>0</v>
      </c>
      <c r="G222" s="69">
        <v>711</v>
      </c>
      <c r="H222" s="69">
        <v>0</v>
      </c>
      <c r="I222" s="69">
        <v>0</v>
      </c>
      <c r="J222" s="69">
        <v>711</v>
      </c>
      <c r="K222" s="69">
        <v>0</v>
      </c>
      <c r="L222" s="49"/>
    </row>
    <row r="223" spans="1:12" s="9" customFormat="1" ht="15.75">
      <c r="A223" s="14" t="s">
        <v>383</v>
      </c>
      <c r="B223" s="62">
        <f t="shared" si="30"/>
        <v>320</v>
      </c>
      <c r="C223" s="62">
        <v>0</v>
      </c>
      <c r="D223" s="62">
        <v>0</v>
      </c>
      <c r="E223" s="62">
        <v>320</v>
      </c>
      <c r="F223" s="62">
        <v>0</v>
      </c>
      <c r="G223" s="69">
        <v>406.2</v>
      </c>
      <c r="H223" s="69">
        <v>0</v>
      </c>
      <c r="I223" s="69">
        <v>0</v>
      </c>
      <c r="J223" s="69">
        <v>406.2</v>
      </c>
      <c r="K223" s="69">
        <v>0</v>
      </c>
      <c r="L223" s="49"/>
    </row>
    <row r="224" spans="1:12" s="9" customFormat="1" ht="15.75">
      <c r="A224" s="14" t="s">
        <v>384</v>
      </c>
      <c r="B224" s="62">
        <f t="shared" si="30"/>
        <v>66</v>
      </c>
      <c r="C224" s="62">
        <v>0</v>
      </c>
      <c r="D224" s="62">
        <v>0</v>
      </c>
      <c r="E224" s="62">
        <v>66</v>
      </c>
      <c r="F224" s="62">
        <v>0</v>
      </c>
      <c r="G224" s="69">
        <v>90</v>
      </c>
      <c r="H224" s="69">
        <v>0</v>
      </c>
      <c r="I224" s="69">
        <v>0</v>
      </c>
      <c r="J224" s="69">
        <v>90</v>
      </c>
      <c r="K224" s="69">
        <v>0</v>
      </c>
      <c r="L224" s="49"/>
    </row>
    <row r="225" spans="1:12" s="9" customFormat="1" ht="30">
      <c r="A225" s="14" t="s">
        <v>386</v>
      </c>
      <c r="B225" s="62">
        <f t="shared" si="30"/>
        <v>149</v>
      </c>
      <c r="C225" s="62">
        <v>0</v>
      </c>
      <c r="D225" s="62">
        <v>0</v>
      </c>
      <c r="E225" s="62">
        <v>149</v>
      </c>
      <c r="F225" s="62">
        <v>0</v>
      </c>
      <c r="G225" s="69">
        <v>129.5</v>
      </c>
      <c r="H225" s="69">
        <v>0</v>
      </c>
      <c r="I225" s="69">
        <v>0</v>
      </c>
      <c r="J225" s="69">
        <v>129.5</v>
      </c>
      <c r="K225" s="69">
        <v>0</v>
      </c>
      <c r="L225" s="49"/>
    </row>
    <row r="226" spans="1:12" s="9" customFormat="1" ht="45" customHeight="1">
      <c r="A226" s="14" t="s">
        <v>437</v>
      </c>
      <c r="B226" s="62">
        <f t="shared" si="30"/>
        <v>300</v>
      </c>
      <c r="C226" s="62">
        <v>0</v>
      </c>
      <c r="D226" s="62">
        <v>0</v>
      </c>
      <c r="E226" s="62">
        <v>300</v>
      </c>
      <c r="F226" s="62">
        <v>0</v>
      </c>
      <c r="G226" s="85">
        <f>H226+I226+J226+K226</f>
        <v>863.247</v>
      </c>
      <c r="H226" s="85">
        <v>0</v>
      </c>
      <c r="I226" s="85">
        <v>0</v>
      </c>
      <c r="J226" s="110">
        <v>863.247</v>
      </c>
      <c r="K226" s="85">
        <v>0</v>
      </c>
      <c r="L226" s="109" t="s">
        <v>493</v>
      </c>
    </row>
    <row r="227" spans="1:12" s="9" customFormat="1" ht="30">
      <c r="A227" s="14" t="s">
        <v>438</v>
      </c>
      <c r="B227" s="62">
        <f>C227+D227+E227+F227</f>
        <v>325</v>
      </c>
      <c r="C227" s="62">
        <v>0</v>
      </c>
      <c r="D227" s="62">
        <v>0</v>
      </c>
      <c r="E227" s="62">
        <v>325</v>
      </c>
      <c r="F227" s="62">
        <v>0</v>
      </c>
      <c r="G227" s="85">
        <f>H227+I227+J227+K227</f>
        <v>151.216</v>
      </c>
      <c r="H227" s="85">
        <v>0</v>
      </c>
      <c r="I227" s="85">
        <v>0</v>
      </c>
      <c r="J227" s="85">
        <v>151.216</v>
      </c>
      <c r="K227" s="85">
        <v>0</v>
      </c>
      <c r="L227" s="50"/>
    </row>
    <row r="228" spans="1:12" s="9" customFormat="1" ht="30">
      <c r="A228" s="14" t="s">
        <v>439</v>
      </c>
      <c r="B228" s="62">
        <f>C228+D228+E228+F228</f>
        <v>100</v>
      </c>
      <c r="C228" s="62">
        <v>0</v>
      </c>
      <c r="D228" s="62">
        <v>0</v>
      </c>
      <c r="E228" s="62">
        <v>100</v>
      </c>
      <c r="F228" s="62">
        <v>0</v>
      </c>
      <c r="G228" s="85">
        <f>H228+I228+J228+K228</f>
        <v>99.11669</v>
      </c>
      <c r="H228" s="85">
        <v>0</v>
      </c>
      <c r="I228" s="85">
        <v>0</v>
      </c>
      <c r="J228" s="85">
        <v>99.11669</v>
      </c>
      <c r="K228" s="85">
        <v>0</v>
      </c>
      <c r="L228" s="50"/>
    </row>
    <row r="229" spans="1:12" s="9" customFormat="1" ht="45">
      <c r="A229" s="14" t="s">
        <v>440</v>
      </c>
      <c r="B229" s="62">
        <f t="shared" si="30"/>
        <v>175</v>
      </c>
      <c r="C229" s="62">
        <v>0</v>
      </c>
      <c r="D229" s="62">
        <v>0</v>
      </c>
      <c r="E229" s="62">
        <v>175</v>
      </c>
      <c r="F229" s="62">
        <v>0</v>
      </c>
      <c r="G229" s="69">
        <v>415</v>
      </c>
      <c r="H229" s="69">
        <v>0</v>
      </c>
      <c r="I229" s="69">
        <v>290.5</v>
      </c>
      <c r="J229" s="69">
        <v>124.5</v>
      </c>
      <c r="K229" s="69">
        <v>0</v>
      </c>
      <c r="L229" s="49"/>
    </row>
    <row r="230" spans="1:12" s="9" customFormat="1" ht="75">
      <c r="A230" s="14" t="s">
        <v>212</v>
      </c>
      <c r="B230" s="62">
        <f t="shared" si="30"/>
        <v>5746</v>
      </c>
      <c r="C230" s="62">
        <v>0</v>
      </c>
      <c r="D230" s="62">
        <v>5452</v>
      </c>
      <c r="E230" s="62">
        <v>294</v>
      </c>
      <c r="F230" s="62">
        <v>0</v>
      </c>
      <c r="G230" s="58">
        <f>H230+I230+J230+K230</f>
        <v>6517.9209900000005</v>
      </c>
      <c r="H230" s="58">
        <v>1769</v>
      </c>
      <c r="I230" s="58">
        <v>4480.27282</v>
      </c>
      <c r="J230" s="58">
        <v>268.64817</v>
      </c>
      <c r="K230" s="58">
        <v>0</v>
      </c>
      <c r="L230" s="49"/>
    </row>
    <row r="231" spans="1:12" s="9" customFormat="1" ht="45">
      <c r="A231" s="182" t="s">
        <v>45</v>
      </c>
      <c r="B231" s="183">
        <f t="shared" si="30"/>
        <v>12</v>
      </c>
      <c r="C231" s="183">
        <v>0</v>
      </c>
      <c r="D231" s="183">
        <v>0</v>
      </c>
      <c r="E231" s="183">
        <v>12</v>
      </c>
      <c r="F231" s="183">
        <v>0</v>
      </c>
      <c r="G231" s="69">
        <v>12</v>
      </c>
      <c r="H231" s="69">
        <v>0</v>
      </c>
      <c r="I231" s="69">
        <v>0</v>
      </c>
      <c r="J231" s="69">
        <v>12</v>
      </c>
      <c r="K231" s="69">
        <v>0</v>
      </c>
      <c r="L231" s="49"/>
    </row>
    <row r="232" spans="1:12" s="9" customFormat="1" ht="30">
      <c r="A232" s="182" t="s">
        <v>167</v>
      </c>
      <c r="B232" s="183">
        <f t="shared" si="30"/>
        <v>3.9</v>
      </c>
      <c r="C232" s="183">
        <v>0</v>
      </c>
      <c r="D232" s="183">
        <v>0</v>
      </c>
      <c r="E232" s="183">
        <v>3.9</v>
      </c>
      <c r="F232" s="183">
        <v>0</v>
      </c>
      <c r="G232" s="69">
        <v>0.68</v>
      </c>
      <c r="H232" s="69">
        <v>0</v>
      </c>
      <c r="I232" s="69">
        <v>0</v>
      </c>
      <c r="J232" s="69">
        <v>0.68</v>
      </c>
      <c r="K232" s="69">
        <v>0</v>
      </c>
      <c r="L232" s="49"/>
    </row>
    <row r="233" spans="1:12" s="9" customFormat="1" ht="15.75">
      <c r="A233" s="64" t="s">
        <v>390</v>
      </c>
      <c r="B233" s="65">
        <f t="shared" si="30"/>
        <v>7907.9</v>
      </c>
      <c r="C233" s="65">
        <f aca="true" t="shared" si="31" ref="C233:K233">SUM(C222:C232)</f>
        <v>0</v>
      </c>
      <c r="D233" s="65">
        <f t="shared" si="31"/>
        <v>5452</v>
      </c>
      <c r="E233" s="65">
        <f t="shared" si="31"/>
        <v>2455.9</v>
      </c>
      <c r="F233" s="65">
        <f t="shared" si="31"/>
        <v>0</v>
      </c>
      <c r="G233" s="65">
        <f t="shared" si="31"/>
        <v>9395.88068</v>
      </c>
      <c r="H233" s="65">
        <f t="shared" si="31"/>
        <v>1769</v>
      </c>
      <c r="I233" s="65">
        <f t="shared" si="31"/>
        <v>4770.77282</v>
      </c>
      <c r="J233" s="65">
        <f t="shared" si="31"/>
        <v>2856.1078599999996</v>
      </c>
      <c r="K233" s="65">
        <f t="shared" si="31"/>
        <v>0</v>
      </c>
      <c r="L233" s="49"/>
    </row>
    <row r="234" spans="1:12" s="9" customFormat="1" ht="15">
      <c r="A234" s="171" t="s">
        <v>441</v>
      </c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3"/>
    </row>
    <row r="235" spans="1:12" s="9" customFormat="1" ht="15.75">
      <c r="A235" s="14" t="s">
        <v>382</v>
      </c>
      <c r="B235" s="62">
        <f aca="true" t="shared" si="32" ref="B235:B244">C235+D235+E235+F235</f>
        <v>404</v>
      </c>
      <c r="C235" s="62">
        <v>0</v>
      </c>
      <c r="D235" s="62">
        <v>0</v>
      </c>
      <c r="E235" s="62">
        <v>404</v>
      </c>
      <c r="F235" s="62">
        <v>0</v>
      </c>
      <c r="G235" s="69">
        <v>404</v>
      </c>
      <c r="H235" s="69">
        <v>0</v>
      </c>
      <c r="I235" s="69">
        <v>0</v>
      </c>
      <c r="J235" s="69">
        <v>404</v>
      </c>
      <c r="K235" s="69">
        <v>0</v>
      </c>
      <c r="L235" s="49"/>
    </row>
    <row r="236" spans="1:12" s="9" customFormat="1" ht="15.75">
      <c r="A236" s="14" t="s">
        <v>383</v>
      </c>
      <c r="B236" s="62">
        <f t="shared" si="32"/>
        <v>800</v>
      </c>
      <c r="C236" s="62">
        <v>0</v>
      </c>
      <c r="D236" s="62">
        <v>0</v>
      </c>
      <c r="E236" s="62">
        <v>800</v>
      </c>
      <c r="F236" s="62">
        <v>0</v>
      </c>
      <c r="G236" s="69">
        <v>833.76</v>
      </c>
      <c r="H236" s="69">
        <v>0</v>
      </c>
      <c r="I236" s="69">
        <v>0</v>
      </c>
      <c r="J236" s="69">
        <v>833.76</v>
      </c>
      <c r="K236" s="69">
        <v>0</v>
      </c>
      <c r="L236" s="49"/>
    </row>
    <row r="237" spans="1:12" s="9" customFormat="1" ht="15.75">
      <c r="A237" s="14" t="s">
        <v>384</v>
      </c>
      <c r="B237" s="62">
        <f t="shared" si="32"/>
        <v>54</v>
      </c>
      <c r="C237" s="62">
        <v>0</v>
      </c>
      <c r="D237" s="62">
        <v>0</v>
      </c>
      <c r="E237" s="62">
        <v>54</v>
      </c>
      <c r="F237" s="62">
        <v>0</v>
      </c>
      <c r="G237" s="69">
        <v>30</v>
      </c>
      <c r="H237" s="69">
        <v>0</v>
      </c>
      <c r="I237" s="69">
        <v>0</v>
      </c>
      <c r="J237" s="69">
        <v>30</v>
      </c>
      <c r="K237" s="69">
        <v>0</v>
      </c>
      <c r="L237" s="49"/>
    </row>
    <row r="238" spans="1:12" s="9" customFormat="1" ht="30">
      <c r="A238" s="14" t="s">
        <v>386</v>
      </c>
      <c r="B238" s="62">
        <f t="shared" si="32"/>
        <v>86</v>
      </c>
      <c r="C238" s="62">
        <v>0</v>
      </c>
      <c r="D238" s="62">
        <v>0</v>
      </c>
      <c r="E238" s="62">
        <v>86</v>
      </c>
      <c r="F238" s="62">
        <v>0</v>
      </c>
      <c r="G238" s="69">
        <v>148.42</v>
      </c>
      <c r="H238" s="69">
        <v>0</v>
      </c>
      <c r="I238" s="69">
        <v>0</v>
      </c>
      <c r="J238" s="69">
        <v>148.42</v>
      </c>
      <c r="K238" s="69">
        <v>0</v>
      </c>
      <c r="L238" s="49"/>
    </row>
    <row r="239" spans="1:12" s="9" customFormat="1" ht="30">
      <c r="A239" s="14" t="s">
        <v>442</v>
      </c>
      <c r="B239" s="62">
        <f t="shared" si="32"/>
        <v>325</v>
      </c>
      <c r="C239" s="84">
        <v>0</v>
      </c>
      <c r="D239" s="84">
        <v>0</v>
      </c>
      <c r="E239" s="84">
        <v>325</v>
      </c>
      <c r="F239" s="84">
        <v>0</v>
      </c>
      <c r="G239" s="85">
        <f>H239+I239+J239+K239</f>
        <v>352</v>
      </c>
      <c r="H239" s="85">
        <v>0</v>
      </c>
      <c r="I239" s="85">
        <v>0</v>
      </c>
      <c r="J239" s="85">
        <v>352</v>
      </c>
      <c r="K239" s="85">
        <v>0</v>
      </c>
      <c r="L239" s="188" t="s">
        <v>8</v>
      </c>
    </row>
    <row r="240" spans="1:12" s="119" customFormat="1" ht="45">
      <c r="A240" s="182" t="s">
        <v>45</v>
      </c>
      <c r="B240" s="183">
        <f t="shared" si="32"/>
        <v>48</v>
      </c>
      <c r="C240" s="183">
        <v>0</v>
      </c>
      <c r="D240" s="183">
        <v>0</v>
      </c>
      <c r="E240" s="183">
        <v>48</v>
      </c>
      <c r="F240" s="183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49"/>
    </row>
    <row r="241" spans="1:12" s="119" customFormat="1" ht="30">
      <c r="A241" s="182" t="s">
        <v>167</v>
      </c>
      <c r="B241" s="183">
        <f t="shared" si="32"/>
        <v>1.9</v>
      </c>
      <c r="C241" s="183">
        <v>0</v>
      </c>
      <c r="D241" s="183">
        <v>0</v>
      </c>
      <c r="E241" s="183">
        <v>1.9</v>
      </c>
      <c r="F241" s="183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49"/>
    </row>
    <row r="242" spans="1:12" s="9" customFormat="1" ht="90">
      <c r="A242" s="14" t="s">
        <v>389</v>
      </c>
      <c r="B242" s="62">
        <f t="shared" si="32"/>
        <v>40</v>
      </c>
      <c r="C242" s="62">
        <v>0</v>
      </c>
      <c r="D242" s="62">
        <v>0</v>
      </c>
      <c r="E242" s="62">
        <v>40</v>
      </c>
      <c r="F242" s="62">
        <v>0</v>
      </c>
      <c r="G242" s="69">
        <v>27.93</v>
      </c>
      <c r="H242" s="69">
        <v>0</v>
      </c>
      <c r="I242" s="69">
        <v>0</v>
      </c>
      <c r="J242" s="69">
        <v>27.93</v>
      </c>
      <c r="K242" s="69">
        <v>0</v>
      </c>
      <c r="L242" s="107" t="s">
        <v>501</v>
      </c>
    </row>
    <row r="243" spans="1:12" s="9" customFormat="1" ht="39" customHeight="1">
      <c r="A243" s="14" t="s">
        <v>509</v>
      </c>
      <c r="B243" s="62">
        <f t="shared" si="32"/>
        <v>0</v>
      </c>
      <c r="C243" s="62">
        <v>0</v>
      </c>
      <c r="D243" s="62">
        <v>0</v>
      </c>
      <c r="E243" s="62">
        <v>0</v>
      </c>
      <c r="F243" s="62">
        <v>0</v>
      </c>
      <c r="G243" s="62">
        <f>H243+I243+J243+K243</f>
        <v>34.4</v>
      </c>
      <c r="H243" s="62">
        <v>0</v>
      </c>
      <c r="I243" s="62">
        <v>0</v>
      </c>
      <c r="J243" s="62">
        <v>34.4</v>
      </c>
      <c r="K243" s="62">
        <v>0</v>
      </c>
      <c r="L243" s="107"/>
    </row>
    <row r="244" spans="1:12" s="9" customFormat="1" ht="15.75">
      <c r="A244" s="64" t="s">
        <v>390</v>
      </c>
      <c r="B244" s="65">
        <f t="shared" si="32"/>
        <v>1758.9</v>
      </c>
      <c r="C244" s="65">
        <f>SUM(C235:C241)</f>
        <v>0</v>
      </c>
      <c r="D244" s="65">
        <f>SUM(D235:D241)</f>
        <v>0</v>
      </c>
      <c r="E244" s="65">
        <f>SUM(E235:E242)</f>
        <v>1758.9</v>
      </c>
      <c r="F244" s="65">
        <f>SUM(F235:F241)</f>
        <v>0</v>
      </c>
      <c r="G244" s="65">
        <f>SUM(G235:G241)</f>
        <v>1768.18</v>
      </c>
      <c r="H244" s="65">
        <f>SUM(H235:H242)</f>
        <v>0</v>
      </c>
      <c r="I244" s="65">
        <f>SUM(I235:I242)</f>
        <v>0</v>
      </c>
      <c r="J244" s="65">
        <f>SUM(J235:J242)</f>
        <v>1796.1100000000001</v>
      </c>
      <c r="K244" s="65">
        <f>SUM(K235:K242)</f>
        <v>0</v>
      </c>
      <c r="L244" s="49"/>
    </row>
    <row r="245" spans="1:12" s="9" customFormat="1" ht="15">
      <c r="A245" s="171" t="s">
        <v>443</v>
      </c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3"/>
    </row>
    <row r="246" spans="1:12" s="9" customFormat="1" ht="15.75">
      <c r="A246" s="14" t="s">
        <v>382</v>
      </c>
      <c r="B246" s="62">
        <f aca="true" t="shared" si="33" ref="B246:B255">C246+D246+E246+F246</f>
        <v>711</v>
      </c>
      <c r="C246" s="62">
        <v>0</v>
      </c>
      <c r="D246" s="62">
        <v>0</v>
      </c>
      <c r="E246" s="62">
        <v>711</v>
      </c>
      <c r="F246" s="62">
        <v>0</v>
      </c>
      <c r="G246" s="69">
        <v>710.71</v>
      </c>
      <c r="H246" s="69">
        <v>0</v>
      </c>
      <c r="I246" s="69">
        <v>0</v>
      </c>
      <c r="J246" s="69">
        <v>710.71</v>
      </c>
      <c r="K246" s="69">
        <v>0</v>
      </c>
      <c r="L246" s="49"/>
    </row>
    <row r="247" spans="1:12" s="9" customFormat="1" ht="15.75">
      <c r="A247" s="14" t="s">
        <v>383</v>
      </c>
      <c r="B247" s="62">
        <f t="shared" si="33"/>
        <v>665</v>
      </c>
      <c r="C247" s="62">
        <v>0</v>
      </c>
      <c r="D247" s="62">
        <v>0</v>
      </c>
      <c r="E247" s="62">
        <v>665</v>
      </c>
      <c r="F247" s="62">
        <v>0</v>
      </c>
      <c r="G247" s="69">
        <v>888.02</v>
      </c>
      <c r="H247" s="69">
        <v>0</v>
      </c>
      <c r="I247" s="69">
        <v>0</v>
      </c>
      <c r="J247" s="69">
        <v>888.02</v>
      </c>
      <c r="K247" s="69">
        <v>0</v>
      </c>
      <c r="L247" s="49"/>
    </row>
    <row r="248" spans="1:12" s="9" customFormat="1" ht="15.75">
      <c r="A248" s="14" t="s">
        <v>384</v>
      </c>
      <c r="B248" s="62">
        <f t="shared" si="33"/>
        <v>162</v>
      </c>
      <c r="C248" s="62">
        <v>0</v>
      </c>
      <c r="D248" s="62">
        <v>0</v>
      </c>
      <c r="E248" s="62">
        <v>162</v>
      </c>
      <c r="F248" s="62">
        <v>0</v>
      </c>
      <c r="G248" s="69">
        <v>100</v>
      </c>
      <c r="H248" s="69">
        <v>0</v>
      </c>
      <c r="I248" s="69">
        <v>0</v>
      </c>
      <c r="J248" s="69">
        <v>100</v>
      </c>
      <c r="K248" s="69">
        <v>0</v>
      </c>
      <c r="L248" s="49"/>
    </row>
    <row r="249" spans="1:12" s="9" customFormat="1" ht="30">
      <c r="A249" s="14" t="s">
        <v>444</v>
      </c>
      <c r="B249" s="62">
        <f t="shared" si="33"/>
        <v>125</v>
      </c>
      <c r="C249" s="62">
        <v>0</v>
      </c>
      <c r="D249" s="62">
        <v>0</v>
      </c>
      <c r="E249" s="62">
        <v>125</v>
      </c>
      <c r="F249" s="62">
        <v>0</v>
      </c>
      <c r="G249" s="108"/>
      <c r="H249" s="108"/>
      <c r="I249" s="108"/>
      <c r="J249" s="108"/>
      <c r="K249" s="108"/>
      <c r="L249" s="49"/>
    </row>
    <row r="250" spans="1:12" s="9" customFormat="1" ht="30">
      <c r="A250" s="14" t="s">
        <v>445</v>
      </c>
      <c r="B250" s="62">
        <f t="shared" si="33"/>
        <v>800</v>
      </c>
      <c r="C250" s="62">
        <v>0</v>
      </c>
      <c r="D250" s="62">
        <v>0</v>
      </c>
      <c r="E250" s="62">
        <v>800</v>
      </c>
      <c r="F250" s="62">
        <v>0</v>
      </c>
      <c r="G250" s="85">
        <v>800</v>
      </c>
      <c r="H250" s="85">
        <v>0</v>
      </c>
      <c r="I250" s="85">
        <v>0</v>
      </c>
      <c r="J250" s="85">
        <v>800</v>
      </c>
      <c r="K250" s="85">
        <v>0</v>
      </c>
      <c r="L250" s="49"/>
    </row>
    <row r="251" spans="1:12" s="9" customFormat="1" ht="30">
      <c r="A251" s="14" t="s">
        <v>386</v>
      </c>
      <c r="B251" s="62">
        <f t="shared" si="33"/>
        <v>160</v>
      </c>
      <c r="C251" s="62">
        <v>0</v>
      </c>
      <c r="D251" s="62">
        <v>0</v>
      </c>
      <c r="E251" s="62">
        <v>160</v>
      </c>
      <c r="F251" s="62">
        <v>0</v>
      </c>
      <c r="G251" s="69">
        <v>55</v>
      </c>
      <c r="H251" s="69">
        <v>0</v>
      </c>
      <c r="I251" s="69">
        <v>0</v>
      </c>
      <c r="J251" s="69">
        <v>55</v>
      </c>
      <c r="K251" s="69">
        <v>0</v>
      </c>
      <c r="L251" s="49"/>
    </row>
    <row r="252" spans="1:12" s="9" customFormat="1" ht="45">
      <c r="A252" s="182" t="s">
        <v>45</v>
      </c>
      <c r="B252" s="183">
        <f t="shared" si="33"/>
        <v>7.5</v>
      </c>
      <c r="C252" s="183">
        <v>0</v>
      </c>
      <c r="D252" s="183">
        <v>0</v>
      </c>
      <c r="E252" s="183">
        <v>7.5</v>
      </c>
      <c r="F252" s="183">
        <v>0</v>
      </c>
      <c r="G252" s="69">
        <v>7.5</v>
      </c>
      <c r="H252" s="69">
        <v>0</v>
      </c>
      <c r="I252" s="69">
        <v>0</v>
      </c>
      <c r="J252" s="69">
        <v>7.5</v>
      </c>
      <c r="K252" s="69">
        <v>0</v>
      </c>
      <c r="L252" s="49"/>
    </row>
    <row r="253" spans="1:12" s="9" customFormat="1" ht="30">
      <c r="A253" s="182" t="s">
        <v>167</v>
      </c>
      <c r="B253" s="183">
        <f t="shared" si="33"/>
        <v>3.3</v>
      </c>
      <c r="C253" s="183">
        <v>0</v>
      </c>
      <c r="D253" s="183">
        <v>0</v>
      </c>
      <c r="E253" s="183">
        <v>3.3</v>
      </c>
      <c r="F253" s="183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49"/>
    </row>
    <row r="254" spans="1:12" s="9" customFormat="1" ht="80.25" customHeight="1">
      <c r="A254" s="14" t="s">
        <v>389</v>
      </c>
      <c r="B254" s="62">
        <f t="shared" si="33"/>
        <v>60</v>
      </c>
      <c r="C254" s="62">
        <v>0</v>
      </c>
      <c r="D254" s="62">
        <v>0</v>
      </c>
      <c r="E254" s="62">
        <v>60</v>
      </c>
      <c r="F254" s="62">
        <v>0</v>
      </c>
      <c r="G254" s="69">
        <v>60</v>
      </c>
      <c r="H254" s="69">
        <v>0</v>
      </c>
      <c r="I254" s="69">
        <v>0</v>
      </c>
      <c r="J254" s="69">
        <v>60</v>
      </c>
      <c r="K254" s="69">
        <v>0</v>
      </c>
      <c r="L254" s="49"/>
    </row>
    <row r="255" spans="1:12" s="9" customFormat="1" ht="30">
      <c r="A255" s="14" t="s">
        <v>510</v>
      </c>
      <c r="B255" s="62">
        <f t="shared" si="33"/>
        <v>0</v>
      </c>
      <c r="C255" s="62">
        <v>0</v>
      </c>
      <c r="D255" s="62">
        <v>0</v>
      </c>
      <c r="E255" s="62">
        <v>0</v>
      </c>
      <c r="F255" s="62">
        <v>0</v>
      </c>
      <c r="G255" s="62">
        <f>H255+I255+J255+K255</f>
        <v>14.5</v>
      </c>
      <c r="H255" s="62">
        <v>0</v>
      </c>
      <c r="I255" s="62">
        <v>0</v>
      </c>
      <c r="J255" s="62">
        <v>14.5</v>
      </c>
      <c r="K255" s="62">
        <v>0</v>
      </c>
      <c r="L255" s="49"/>
    </row>
    <row r="256" spans="1:12" s="9" customFormat="1" ht="15.75">
      <c r="A256" s="64" t="s">
        <v>390</v>
      </c>
      <c r="B256" s="65">
        <f>C256+D256+E256+F256</f>
        <v>2693.8</v>
      </c>
      <c r="C256" s="65">
        <f>SUM(C246:C253)</f>
        <v>0</v>
      </c>
      <c r="D256" s="65">
        <f>SUM(D246:D253)</f>
        <v>0</v>
      </c>
      <c r="E256" s="65">
        <f>SUM(E246:E254)</f>
        <v>2693.8</v>
      </c>
      <c r="F256" s="65">
        <f aca="true" t="shared" si="34" ref="F256:K256">SUM(F246:F253)</f>
        <v>0</v>
      </c>
      <c r="G256" s="65">
        <f t="shared" si="34"/>
        <v>2561.23</v>
      </c>
      <c r="H256" s="65">
        <f t="shared" si="34"/>
        <v>0</v>
      </c>
      <c r="I256" s="65">
        <f t="shared" si="34"/>
        <v>0</v>
      </c>
      <c r="J256" s="65">
        <f t="shared" si="34"/>
        <v>2561.23</v>
      </c>
      <c r="K256" s="65">
        <f t="shared" si="34"/>
        <v>0</v>
      </c>
      <c r="L256" s="49"/>
    </row>
    <row r="257" s="9" customFormat="1" ht="15"/>
    <row r="258" spans="5:6" s="9" customFormat="1" ht="15">
      <c r="E258" s="66"/>
      <c r="F258" s="66"/>
    </row>
    <row r="259" s="9" customFormat="1" ht="15"/>
    <row r="260" s="9" customFormat="1" ht="15"/>
    <row r="261" s="9" customFormat="1" ht="15"/>
    <row r="262" s="9" customFormat="1" ht="15"/>
    <row r="263" s="9" customFormat="1" ht="15"/>
    <row r="264" s="9" customFormat="1" ht="15"/>
    <row r="265" s="9" customFormat="1" ht="15"/>
    <row r="266" s="9" customFormat="1" ht="15"/>
    <row r="267" s="9" customFormat="1" ht="15"/>
    <row r="268" s="9" customFormat="1" ht="15"/>
    <row r="269" s="9" customFormat="1" ht="15"/>
    <row r="270" s="9" customFormat="1" ht="15"/>
    <row r="271" s="9" customFormat="1" ht="15"/>
    <row r="272" s="9" customFormat="1" ht="15"/>
    <row r="273" s="9" customFormat="1" ht="15"/>
    <row r="274" s="9" customFormat="1" ht="15"/>
    <row r="275" s="9" customFormat="1" ht="15"/>
    <row r="276" s="9" customFormat="1" ht="15"/>
    <row r="277" s="9" customFormat="1" ht="15"/>
    <row r="278" s="9" customFormat="1" ht="15"/>
    <row r="279" s="9" customFormat="1" ht="15"/>
    <row r="280" s="9" customFormat="1" ht="15"/>
    <row r="281" s="9" customFormat="1" ht="15"/>
    <row r="282" s="9" customFormat="1" ht="15"/>
    <row r="283" s="9" customFormat="1" ht="15"/>
    <row r="284" s="9" customFormat="1" ht="15"/>
    <row r="285" s="9" customFormat="1" ht="15"/>
    <row r="286" s="9" customFormat="1" ht="15"/>
    <row r="287" s="9" customFormat="1" ht="15"/>
    <row r="288" s="9" customFormat="1" ht="15"/>
    <row r="289" s="9" customFormat="1" ht="15"/>
    <row r="290" s="9" customFormat="1" ht="15"/>
    <row r="291" s="9" customFormat="1" ht="15"/>
    <row r="292" s="9" customFormat="1" ht="15"/>
    <row r="293" s="9" customFormat="1" ht="15"/>
    <row r="294" s="9" customFormat="1" ht="15"/>
    <row r="295" s="9" customFormat="1" ht="15"/>
    <row r="296" s="9" customFormat="1" ht="15"/>
    <row r="297" s="9" customFormat="1" ht="15"/>
    <row r="298" s="9" customFormat="1" ht="15"/>
    <row r="299" s="9" customFormat="1" ht="15"/>
    <row r="300" s="9" customFormat="1" ht="15"/>
    <row r="301" s="9" customFormat="1" ht="15"/>
    <row r="302" s="9" customFormat="1" ht="15"/>
    <row r="303" s="9" customFormat="1" ht="15"/>
    <row r="304" s="9" customFormat="1" ht="15"/>
    <row r="305" s="9" customFormat="1" ht="15"/>
    <row r="306" s="9" customFormat="1" ht="15"/>
    <row r="307" s="9" customFormat="1" ht="15"/>
    <row r="308" s="9" customFormat="1" ht="15"/>
    <row r="309" s="9" customFormat="1" ht="15"/>
    <row r="310" s="9" customFormat="1" ht="15"/>
    <row r="311" s="9" customFormat="1" ht="15"/>
    <row r="312" s="9" customFormat="1" ht="15"/>
    <row r="313" s="9" customFormat="1" ht="15"/>
    <row r="314" s="9" customFormat="1" ht="15"/>
    <row r="315" s="9" customFormat="1" ht="15"/>
    <row r="316" s="9" customFormat="1" ht="15"/>
    <row r="317" s="9" customFormat="1" ht="15"/>
    <row r="318" s="9" customFormat="1" ht="15"/>
    <row r="319" s="9" customFormat="1" ht="15"/>
    <row r="320" s="9" customFormat="1" ht="15"/>
    <row r="321" s="9" customFormat="1" ht="15"/>
    <row r="322" s="9" customFormat="1" ht="15"/>
    <row r="323" s="9" customFormat="1" ht="15"/>
    <row r="324" s="9" customFormat="1" ht="15"/>
    <row r="325" s="9" customFormat="1" ht="15"/>
    <row r="326" s="9" customFormat="1" ht="15"/>
    <row r="327" s="9" customFormat="1" ht="15"/>
    <row r="328" s="9" customFormat="1" ht="15"/>
    <row r="329" s="9" customFormat="1" ht="15"/>
    <row r="330" s="9" customFormat="1" ht="15"/>
    <row r="331" s="9" customFormat="1" ht="15"/>
    <row r="332" s="9" customFormat="1" ht="15"/>
    <row r="333" s="9" customFormat="1" ht="15"/>
    <row r="334" s="9" customFormat="1" ht="15"/>
    <row r="335" s="9" customFormat="1" ht="15"/>
    <row r="336" s="9" customFormat="1" ht="15"/>
    <row r="337" s="9" customFormat="1" ht="15"/>
    <row r="338" s="9" customFormat="1" ht="15"/>
    <row r="339" s="9" customFormat="1" ht="15"/>
    <row r="340" s="9" customFormat="1" ht="15"/>
    <row r="341" s="9" customFormat="1" ht="15"/>
    <row r="342" s="9" customFormat="1" ht="15"/>
    <row r="343" s="9" customFormat="1" ht="15"/>
    <row r="344" s="9" customFormat="1" ht="15"/>
    <row r="345" s="9" customFormat="1" ht="15"/>
    <row r="346" s="9" customFormat="1" ht="15"/>
    <row r="347" s="9" customFormat="1" ht="15"/>
    <row r="348" s="9" customFormat="1" ht="15"/>
    <row r="349" s="9" customFormat="1" ht="15"/>
    <row r="350" s="9" customFormat="1" ht="15"/>
    <row r="351" s="9" customFormat="1" ht="15"/>
    <row r="352" s="9" customFormat="1" ht="15"/>
    <row r="353" s="9" customFormat="1" ht="15"/>
    <row r="354" s="9" customFormat="1" ht="15"/>
    <row r="355" s="9" customFormat="1" ht="15"/>
    <row r="356" s="9" customFormat="1" ht="15"/>
    <row r="357" s="9" customFormat="1" ht="15"/>
    <row r="358" s="9" customFormat="1" ht="15"/>
    <row r="359" s="9" customFormat="1" ht="15"/>
    <row r="360" s="9" customFormat="1" ht="15"/>
    <row r="361" s="9" customFormat="1" ht="15"/>
    <row r="362" s="9" customFormat="1" ht="15"/>
    <row r="363" s="9" customFormat="1" ht="15"/>
    <row r="364" s="9" customFormat="1" ht="15"/>
    <row r="365" s="9" customFormat="1" ht="15"/>
    <row r="366" s="9" customFormat="1" ht="15"/>
    <row r="367" s="9" customFormat="1" ht="15"/>
    <row r="368" s="9" customFormat="1" ht="15"/>
    <row r="369" s="9" customFormat="1" ht="15"/>
    <row r="370" s="9" customFormat="1" ht="15"/>
    <row r="371" s="9" customFormat="1" ht="15"/>
    <row r="372" s="9" customFormat="1" ht="15"/>
    <row r="373" s="9" customFormat="1" ht="15"/>
    <row r="374" s="9" customFormat="1" ht="15"/>
    <row r="375" s="9" customFormat="1" ht="15"/>
    <row r="376" s="9" customFormat="1" ht="15"/>
    <row r="377" s="9" customFormat="1" ht="15"/>
    <row r="378" s="9" customFormat="1" ht="15"/>
    <row r="379" s="9" customFormat="1" ht="15"/>
    <row r="380" s="9" customFormat="1" ht="15"/>
    <row r="381" s="9" customFormat="1" ht="15"/>
    <row r="382" s="9" customFormat="1" ht="15"/>
  </sheetData>
  <sheetProtection/>
  <mergeCells count="25">
    <mergeCell ref="A1:L1"/>
    <mergeCell ref="A30:L30"/>
    <mergeCell ref="A42:L42"/>
    <mergeCell ref="A57:L57"/>
    <mergeCell ref="A2:A3"/>
    <mergeCell ref="B2:F2"/>
    <mergeCell ref="G2:K2"/>
    <mergeCell ref="A4:L4"/>
    <mergeCell ref="A18:L18"/>
    <mergeCell ref="A245:L245"/>
    <mergeCell ref="A120:L120"/>
    <mergeCell ref="A132:L132"/>
    <mergeCell ref="A144:L144"/>
    <mergeCell ref="A154:L154"/>
    <mergeCell ref="A200:L200"/>
    <mergeCell ref="A211:L211"/>
    <mergeCell ref="A221:L221"/>
    <mergeCell ref="A176:L176"/>
    <mergeCell ref="A188:L188"/>
    <mergeCell ref="A111:L111"/>
    <mergeCell ref="A234:L234"/>
    <mergeCell ref="A74:L74"/>
    <mergeCell ref="A88:L88"/>
    <mergeCell ref="A100:L100"/>
    <mergeCell ref="A165:L165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2017-05-12T07:43:56Z</cp:lastPrinted>
  <dcterms:created xsi:type="dcterms:W3CDTF">2006-09-16T00:00:00Z</dcterms:created>
  <dcterms:modified xsi:type="dcterms:W3CDTF">2017-05-12T07:50:56Z</dcterms:modified>
  <cp:category/>
  <cp:version/>
  <cp:contentType/>
  <cp:contentStatus/>
</cp:coreProperties>
</file>