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200" windowHeight="10935" tabRatio="826"/>
  </bookViews>
  <sheets>
    <sheet name="Перечень" sheetId="4" r:id="rId1"/>
    <sheet name="Лист1" sheetId="5" r:id="rId2"/>
    <sheet name="к прилож 2" sheetId="6" r:id="rId3"/>
  </sheets>
  <definedNames>
    <definedName name="_xlnm._FilterDatabase" localSheetId="0" hidden="1">Перечень!$A$13:$O$159</definedName>
    <definedName name="_xlnm.Print_Area" localSheetId="0">Перечень!$A$1:$N$208</definedName>
  </definedNames>
  <calcPr calcId="145621"/>
</workbook>
</file>

<file path=xl/calcChain.xml><?xml version="1.0" encoding="utf-8"?>
<calcChain xmlns="http://schemas.openxmlformats.org/spreadsheetml/2006/main">
  <c r="E157" i="4" l="1"/>
  <c r="F157" i="4"/>
  <c r="I157" i="4"/>
  <c r="N157" i="4" l="1"/>
  <c r="I156" i="4"/>
  <c r="F156" i="4"/>
  <c r="E156" i="4"/>
  <c r="N155" i="4"/>
  <c r="M155" i="4"/>
  <c r="F155" i="4"/>
  <c r="E155" i="4"/>
  <c r="N154" i="4"/>
  <c r="M154" i="4"/>
  <c r="I154" i="4" s="1"/>
  <c r="F154" i="4" s="1"/>
  <c r="E154" i="4" s="1"/>
  <c r="N153" i="4"/>
  <c r="N152" i="4" s="1"/>
  <c r="M153" i="4"/>
  <c r="I153" i="4" s="1"/>
  <c r="F153" i="4" s="1"/>
  <c r="E153" i="4" s="1"/>
  <c r="L149" i="4"/>
  <c r="L145" i="4" s="1"/>
  <c r="K149" i="4"/>
  <c r="K146" i="4" s="1"/>
  <c r="J149" i="4"/>
  <c r="J146" i="4" s="1"/>
  <c r="I148" i="4"/>
  <c r="F148" i="4"/>
  <c r="E148" i="4"/>
  <c r="I147" i="4"/>
  <c r="F147" i="4"/>
  <c r="E147" i="4"/>
  <c r="I144" i="4"/>
  <c r="F144" i="4"/>
  <c r="E144" i="4"/>
  <c r="N143" i="4"/>
  <c r="M143" i="4"/>
  <c r="F143" i="4"/>
  <c r="E143" i="4"/>
  <c r="N142" i="4"/>
  <c r="N141" i="4" s="1"/>
  <c r="M142" i="4"/>
  <c r="M141" i="4"/>
  <c r="M140" i="4"/>
  <c r="M137" i="4" s="1"/>
  <c r="M134" i="4" s="1"/>
  <c r="L137" i="4"/>
  <c r="L133" i="4" s="1"/>
  <c r="K137" i="4"/>
  <c r="K133" i="4" s="1"/>
  <c r="J137" i="4"/>
  <c r="J134" i="4" s="1"/>
  <c r="I136" i="4"/>
  <c r="F136" i="4"/>
  <c r="E136" i="4"/>
  <c r="I135" i="4"/>
  <c r="F135" i="4"/>
  <c r="E135" i="4"/>
  <c r="L134" i="4"/>
  <c r="K134" i="4"/>
  <c r="K77" i="4"/>
  <c r="K65" i="4"/>
  <c r="L146" i="4" l="1"/>
  <c r="N151" i="4"/>
  <c r="I151" i="4" s="1"/>
  <c r="F151" i="4" s="1"/>
  <c r="E151" i="4" s="1"/>
  <c r="M152" i="4"/>
  <c r="I152" i="4" s="1"/>
  <c r="F152" i="4" s="1"/>
  <c r="E152" i="4" s="1"/>
  <c r="J145" i="4"/>
  <c r="K145" i="4"/>
  <c r="M149" i="4"/>
  <c r="J133" i="4"/>
  <c r="N140" i="4"/>
  <c r="I141" i="4"/>
  <c r="F141" i="4" s="1"/>
  <c r="E141" i="4" s="1"/>
  <c r="M133" i="4"/>
  <c r="I142" i="4"/>
  <c r="F142" i="4" s="1"/>
  <c r="E142" i="4" s="1"/>
  <c r="K53" i="4"/>
  <c r="I150" i="4" l="1"/>
  <c r="F150" i="4" s="1"/>
  <c r="N149" i="4"/>
  <c r="M146" i="4"/>
  <c r="M145" i="4"/>
  <c r="I149" i="4"/>
  <c r="N139" i="4"/>
  <c r="I139" i="4" s="1"/>
  <c r="F139" i="4" s="1"/>
  <c r="E139" i="4" s="1"/>
  <c r="N138" i="4"/>
  <c r="I140" i="4"/>
  <c r="F140" i="4" s="1"/>
  <c r="E140" i="4" s="1"/>
  <c r="J31" i="4"/>
  <c r="E150" i="4" l="1"/>
  <c r="E149" i="4" s="1"/>
  <c r="F149" i="4"/>
  <c r="E145" i="4"/>
  <c r="N146" i="4"/>
  <c r="N145" i="4"/>
  <c r="F145" i="4" s="1"/>
  <c r="I146" i="4"/>
  <c r="F146" i="4"/>
  <c r="E146" i="4"/>
  <c r="N137" i="4"/>
  <c r="I138" i="4"/>
  <c r="F138" i="4" s="1"/>
  <c r="E25" i="4"/>
  <c r="F25" i="4"/>
  <c r="I25" i="4"/>
  <c r="K20" i="4"/>
  <c r="I206" i="4"/>
  <c r="F206" i="4"/>
  <c r="E206" i="4"/>
  <c r="N205" i="4"/>
  <c r="N204" i="4" s="1"/>
  <c r="N203" i="4" s="1"/>
  <c r="M205" i="4"/>
  <c r="M204" i="4" s="1"/>
  <c r="M203" i="4" s="1"/>
  <c r="M202" i="4" s="1"/>
  <c r="M199" i="4" s="1"/>
  <c r="M196" i="4" s="1"/>
  <c r="F205" i="4"/>
  <c r="E205" i="4" s="1"/>
  <c r="I200" i="4"/>
  <c r="F200" i="4" s="1"/>
  <c r="E200" i="4" s="1"/>
  <c r="L199" i="4"/>
  <c r="L196" i="4" s="1"/>
  <c r="K199" i="4"/>
  <c r="K195" i="4" s="1"/>
  <c r="J199" i="4"/>
  <c r="I198" i="4"/>
  <c r="F198" i="4"/>
  <c r="E198" i="4"/>
  <c r="I197" i="4"/>
  <c r="F197" i="4"/>
  <c r="E197" i="4"/>
  <c r="J196" i="4"/>
  <c r="J195" i="4" s="1"/>
  <c r="I194" i="4"/>
  <c r="F194" i="4"/>
  <c r="E194" i="4"/>
  <c r="N193" i="4"/>
  <c r="N192" i="4" s="1"/>
  <c r="N191" i="4" s="1"/>
  <c r="N190" i="4" s="1"/>
  <c r="M193" i="4"/>
  <c r="M192" i="4" s="1"/>
  <c r="F193" i="4"/>
  <c r="E193" i="4" s="1"/>
  <c r="I188" i="4"/>
  <c r="F188" i="4" s="1"/>
  <c r="E188" i="4" s="1"/>
  <c r="L187" i="4"/>
  <c r="L184" i="4" s="1"/>
  <c r="K187" i="4"/>
  <c r="K184" i="4" s="1"/>
  <c r="J187" i="4"/>
  <c r="I186" i="4"/>
  <c r="F186" i="4"/>
  <c r="E186" i="4"/>
  <c r="I185" i="4"/>
  <c r="F185" i="4"/>
  <c r="E185" i="4"/>
  <c r="K175" i="4"/>
  <c r="K171" i="4" s="1"/>
  <c r="L175" i="4"/>
  <c r="L171" i="4" s="1"/>
  <c r="J175" i="4"/>
  <c r="J172" i="4" s="1"/>
  <c r="J171" i="4" s="1"/>
  <c r="I176" i="4"/>
  <c r="F176" i="4" s="1"/>
  <c r="E176" i="4" s="1"/>
  <c r="I182" i="4"/>
  <c r="F182" i="4"/>
  <c r="E182" i="4"/>
  <c r="N181" i="4"/>
  <c r="N180" i="4" s="1"/>
  <c r="N179" i="4" s="1"/>
  <c r="N178" i="4" s="1"/>
  <c r="N175" i="4" s="1"/>
  <c r="M181" i="4"/>
  <c r="M180" i="4" s="1"/>
  <c r="F181" i="4"/>
  <c r="E181" i="4" s="1"/>
  <c r="I174" i="4"/>
  <c r="F174" i="4"/>
  <c r="E174" i="4"/>
  <c r="I173" i="4"/>
  <c r="F173" i="4"/>
  <c r="E173" i="4"/>
  <c r="I170" i="4"/>
  <c r="F170" i="4"/>
  <c r="E170" i="4"/>
  <c r="N169" i="4"/>
  <c r="N168" i="4" s="1"/>
  <c r="N167" i="4" s="1"/>
  <c r="N166" i="4" s="1"/>
  <c r="N165" i="4" s="1"/>
  <c r="I165" i="4" s="1"/>
  <c r="F165" i="4" s="1"/>
  <c r="E165" i="4" s="1"/>
  <c r="M169" i="4"/>
  <c r="M168" i="4" s="1"/>
  <c r="F169" i="4"/>
  <c r="E169" i="4" s="1"/>
  <c r="L164" i="4"/>
  <c r="L161" i="4" s="1"/>
  <c r="K164" i="4"/>
  <c r="K161" i="4" s="1"/>
  <c r="J164" i="4"/>
  <c r="J161" i="4" s="1"/>
  <c r="I163" i="4"/>
  <c r="F163" i="4"/>
  <c r="E163" i="4"/>
  <c r="I162" i="4"/>
  <c r="F162" i="4"/>
  <c r="E162" i="4"/>
  <c r="I132" i="4"/>
  <c r="F132" i="4"/>
  <c r="E132" i="4"/>
  <c r="N131" i="4"/>
  <c r="N130" i="4" s="1"/>
  <c r="N129" i="4" s="1"/>
  <c r="N128" i="4" s="1"/>
  <c r="M131" i="4"/>
  <c r="M130" i="4" s="1"/>
  <c r="F131" i="4"/>
  <c r="E131" i="4" s="1"/>
  <c r="L125" i="4"/>
  <c r="L122" i="4" s="1"/>
  <c r="K125" i="4"/>
  <c r="K121" i="4" s="1"/>
  <c r="J125" i="4"/>
  <c r="I124" i="4"/>
  <c r="F124" i="4"/>
  <c r="E124" i="4"/>
  <c r="I123" i="4"/>
  <c r="F123" i="4"/>
  <c r="E123" i="4"/>
  <c r="K122" i="4"/>
  <c r="J122" i="4"/>
  <c r="J121" i="4" s="1"/>
  <c r="I120" i="4"/>
  <c r="F120" i="4"/>
  <c r="E120" i="4"/>
  <c r="N119" i="4"/>
  <c r="N118" i="4" s="1"/>
  <c r="N117" i="4" s="1"/>
  <c r="N116" i="4" s="1"/>
  <c r="N115" i="4" s="1"/>
  <c r="M119" i="4"/>
  <c r="M118" i="4" s="1"/>
  <c r="F119" i="4"/>
  <c r="E119" i="4" s="1"/>
  <c r="K113" i="4"/>
  <c r="K110" i="4" s="1"/>
  <c r="J113" i="4"/>
  <c r="I112" i="4"/>
  <c r="F112" i="4"/>
  <c r="E112" i="4"/>
  <c r="I111" i="4"/>
  <c r="F111" i="4"/>
  <c r="E111" i="4"/>
  <c r="K101" i="4"/>
  <c r="K98" i="4" s="1"/>
  <c r="I108" i="4"/>
  <c r="F108" i="4"/>
  <c r="E108" i="4"/>
  <c r="N107" i="4"/>
  <c r="N106" i="4" s="1"/>
  <c r="M107" i="4"/>
  <c r="M106" i="4" s="1"/>
  <c r="M105" i="4" s="1"/>
  <c r="M104" i="4" s="1"/>
  <c r="F107" i="4"/>
  <c r="E107" i="4" s="1"/>
  <c r="L101" i="4"/>
  <c r="L97" i="4" s="1"/>
  <c r="J101" i="4"/>
  <c r="J98" i="4" s="1"/>
  <c r="J97" i="4" s="1"/>
  <c r="I100" i="4"/>
  <c r="F100" i="4"/>
  <c r="E100" i="4"/>
  <c r="I99" i="4"/>
  <c r="F99" i="4"/>
  <c r="E99" i="4"/>
  <c r="K31" i="4"/>
  <c r="L31" i="4"/>
  <c r="M31" i="4"/>
  <c r="N31" i="4"/>
  <c r="L20" i="4"/>
  <c r="M20" i="4"/>
  <c r="N20" i="4"/>
  <c r="I145" i="4" l="1"/>
  <c r="K196" i="4"/>
  <c r="F137" i="4"/>
  <c r="E138" i="4"/>
  <c r="E137" i="4" s="1"/>
  <c r="N134" i="4"/>
  <c r="N133" i="4"/>
  <c r="I137" i="4"/>
  <c r="L183" i="4"/>
  <c r="I192" i="4"/>
  <c r="F192" i="4" s="1"/>
  <c r="E192" i="4" s="1"/>
  <c r="K172" i="4"/>
  <c r="I180" i="4"/>
  <c r="F180" i="4" s="1"/>
  <c r="E180" i="4" s="1"/>
  <c r="M191" i="4"/>
  <c r="M190" i="4" s="1"/>
  <c r="K183" i="4"/>
  <c r="N202" i="4"/>
  <c r="I203" i="4"/>
  <c r="F203" i="4" s="1"/>
  <c r="E203" i="4" s="1"/>
  <c r="L195" i="4"/>
  <c r="I204" i="4"/>
  <c r="F204" i="4" s="1"/>
  <c r="E204" i="4" s="1"/>
  <c r="M195" i="4"/>
  <c r="N187" i="4"/>
  <c r="I189" i="4"/>
  <c r="F189" i="4" s="1"/>
  <c r="J184" i="4"/>
  <c r="L172" i="4"/>
  <c r="I177" i="4"/>
  <c r="F177" i="4" s="1"/>
  <c r="M179" i="4"/>
  <c r="I168" i="4"/>
  <c r="F168" i="4" s="1"/>
  <c r="E168" i="4" s="1"/>
  <c r="K97" i="4"/>
  <c r="M167" i="4"/>
  <c r="I167" i="4" s="1"/>
  <c r="F167" i="4" s="1"/>
  <c r="E167" i="4" s="1"/>
  <c r="K160" i="4"/>
  <c r="J160" i="4"/>
  <c r="L160" i="4"/>
  <c r="I130" i="4"/>
  <c r="F130" i="4" s="1"/>
  <c r="E130" i="4" s="1"/>
  <c r="M129" i="4"/>
  <c r="I129" i="4" s="1"/>
  <c r="F129" i="4" s="1"/>
  <c r="E129" i="4" s="1"/>
  <c r="M102" i="4"/>
  <c r="M103" i="4"/>
  <c r="M117" i="4"/>
  <c r="I117" i="4" s="1"/>
  <c r="F117" i="4" s="1"/>
  <c r="E117" i="4" s="1"/>
  <c r="I118" i="4"/>
  <c r="F118" i="4" s="1"/>
  <c r="E118" i="4" s="1"/>
  <c r="N127" i="4"/>
  <c r="I127" i="4" s="1"/>
  <c r="F127" i="4" s="1"/>
  <c r="E127" i="4" s="1"/>
  <c r="L121" i="4"/>
  <c r="M128" i="4"/>
  <c r="J110" i="4"/>
  <c r="L113" i="4"/>
  <c r="N114" i="4"/>
  <c r="N113" i="4" s="1"/>
  <c r="K109" i="4"/>
  <c r="L98" i="4"/>
  <c r="N105" i="4"/>
  <c r="I106" i="4"/>
  <c r="F106" i="4" s="1"/>
  <c r="E106" i="4" s="1"/>
  <c r="E134" i="4" l="1"/>
  <c r="I134" i="4"/>
  <c r="F134" i="4"/>
  <c r="I133" i="4"/>
  <c r="F133" i="4"/>
  <c r="E133" i="4"/>
  <c r="K207" i="4"/>
  <c r="L207" i="4"/>
  <c r="I191" i="4"/>
  <c r="F191" i="4" s="1"/>
  <c r="E191" i="4" s="1"/>
  <c r="M166" i="4"/>
  <c r="I166" i="4" s="1"/>
  <c r="F166" i="4" s="1"/>
  <c r="E166" i="4" s="1"/>
  <c r="N201" i="4"/>
  <c r="I202" i="4"/>
  <c r="F202" i="4" s="1"/>
  <c r="E202" i="4" s="1"/>
  <c r="J183" i="4"/>
  <c r="J207" i="4" s="1"/>
  <c r="E189" i="4"/>
  <c r="M187" i="4"/>
  <c r="I190" i="4"/>
  <c r="F190" i="4" s="1"/>
  <c r="E190" i="4" s="1"/>
  <c r="N184" i="4"/>
  <c r="N183" i="4"/>
  <c r="E177" i="4"/>
  <c r="I179" i="4"/>
  <c r="F179" i="4" s="1"/>
  <c r="E179" i="4" s="1"/>
  <c r="M178" i="4"/>
  <c r="M175" i="4" s="1"/>
  <c r="N172" i="4"/>
  <c r="N171" i="4"/>
  <c r="N164" i="4"/>
  <c r="M116" i="4"/>
  <c r="M114" i="4" s="1"/>
  <c r="M101" i="4"/>
  <c r="I128" i="4"/>
  <c r="F128" i="4" s="1"/>
  <c r="E128" i="4" s="1"/>
  <c r="N125" i="4"/>
  <c r="N110" i="4"/>
  <c r="N109" i="4"/>
  <c r="L110" i="4"/>
  <c r="L109" i="4"/>
  <c r="I116" i="4"/>
  <c r="F116" i="4" s="1"/>
  <c r="E116" i="4" s="1"/>
  <c r="I115" i="4"/>
  <c r="F115" i="4" s="1"/>
  <c r="E115" i="4" s="1"/>
  <c r="J109" i="4"/>
  <c r="N104" i="4"/>
  <c r="I105" i="4"/>
  <c r="F105" i="4" s="1"/>
  <c r="E105" i="4" s="1"/>
  <c r="E187" i="4" l="1"/>
  <c r="M164" i="4"/>
  <c r="M160" i="4" s="1"/>
  <c r="N199" i="4"/>
  <c r="I201" i="4"/>
  <c r="F201" i="4" s="1"/>
  <c r="M184" i="4"/>
  <c r="M183" i="4"/>
  <c r="F183" i="4" s="1"/>
  <c r="I187" i="4"/>
  <c r="F187" i="4"/>
  <c r="I178" i="4"/>
  <c r="F178" i="4" s="1"/>
  <c r="M161" i="4"/>
  <c r="F164" i="4"/>
  <c r="E164" i="4"/>
  <c r="N160" i="4"/>
  <c r="N161" i="4"/>
  <c r="M98" i="4"/>
  <c r="M97" i="4"/>
  <c r="N121" i="4"/>
  <c r="N122" i="4"/>
  <c r="I126" i="4"/>
  <c r="F126" i="4" s="1"/>
  <c r="M125" i="4"/>
  <c r="M113" i="4"/>
  <c r="I114" i="4"/>
  <c r="F114" i="4" s="1"/>
  <c r="N102" i="4"/>
  <c r="N103" i="4"/>
  <c r="I104" i="4"/>
  <c r="F104" i="4" s="1"/>
  <c r="E104" i="4" s="1"/>
  <c r="I164" i="4" l="1"/>
  <c r="E201" i="4"/>
  <c r="E199" i="4" s="1"/>
  <c r="F199" i="4"/>
  <c r="N196" i="4"/>
  <c r="N195" i="4"/>
  <c r="N207" i="4" s="1"/>
  <c r="I199" i="4"/>
  <c r="I183" i="4"/>
  <c r="F184" i="4"/>
  <c r="E184" i="4"/>
  <c r="I184" i="4"/>
  <c r="E183" i="4"/>
  <c r="M172" i="4"/>
  <c r="M171" i="4"/>
  <c r="M207" i="4" s="1"/>
  <c r="I175" i="4"/>
  <c r="E178" i="4"/>
  <c r="E175" i="4" s="1"/>
  <c r="F175" i="4"/>
  <c r="E160" i="4"/>
  <c r="I160" i="4"/>
  <c r="F160" i="4"/>
  <c r="F161" i="4"/>
  <c r="E161" i="4"/>
  <c r="I161" i="4"/>
  <c r="I102" i="4"/>
  <c r="F102" i="4" s="1"/>
  <c r="N101" i="4"/>
  <c r="M122" i="4"/>
  <c r="M121" i="4"/>
  <c r="I125" i="4"/>
  <c r="E126" i="4"/>
  <c r="E125" i="4" s="1"/>
  <c r="F125" i="4"/>
  <c r="F113" i="4"/>
  <c r="E114" i="4"/>
  <c r="E113" i="4" s="1"/>
  <c r="M110" i="4"/>
  <c r="M109" i="4"/>
  <c r="I113" i="4"/>
  <c r="E102" i="4"/>
  <c r="I103" i="4"/>
  <c r="F103" i="4" s="1"/>
  <c r="E103" i="4" s="1"/>
  <c r="E195" i="4" l="1"/>
  <c r="I195" i="4"/>
  <c r="F195" i="4"/>
  <c r="I196" i="4"/>
  <c r="E196" i="4"/>
  <c r="F196" i="4"/>
  <c r="F171" i="4"/>
  <c r="E171" i="4"/>
  <c r="I171" i="4"/>
  <c r="F172" i="4"/>
  <c r="I172" i="4"/>
  <c r="E172" i="4"/>
  <c r="F121" i="4"/>
  <c r="E121" i="4"/>
  <c r="I121" i="4"/>
  <c r="I122" i="4"/>
  <c r="E122" i="4"/>
  <c r="F122" i="4"/>
  <c r="F109" i="4"/>
  <c r="E109" i="4"/>
  <c r="I109" i="4"/>
  <c r="F110" i="4"/>
  <c r="E110" i="4"/>
  <c r="I110" i="4"/>
  <c r="F101" i="4"/>
  <c r="N98" i="4"/>
  <c r="N97" i="4"/>
  <c r="I101" i="4"/>
  <c r="E101" i="4"/>
  <c r="I207" i="4" l="1"/>
  <c r="I97" i="4"/>
  <c r="F97" i="4"/>
  <c r="E97" i="4"/>
  <c r="F98" i="4"/>
  <c r="I98" i="4"/>
  <c r="E98" i="4"/>
  <c r="I96" i="4" l="1"/>
  <c r="F96" i="4" s="1"/>
  <c r="I95" i="4"/>
  <c r="F95" i="4" s="1"/>
  <c r="I94" i="4"/>
  <c r="E94" i="4" s="1"/>
  <c r="I93" i="4"/>
  <c r="F93" i="4" s="1"/>
  <c r="N92" i="4"/>
  <c r="N91" i="4" s="1"/>
  <c r="M92" i="4"/>
  <c r="M91" i="4" s="1"/>
  <c r="L92" i="4"/>
  <c r="L91" i="4" s="1"/>
  <c r="K92" i="4"/>
  <c r="K91" i="4" s="1"/>
  <c r="J92" i="4"/>
  <c r="J91" i="4" s="1"/>
  <c r="I90" i="4"/>
  <c r="E90" i="4" s="1"/>
  <c r="I89" i="4"/>
  <c r="F89" i="4" s="1"/>
  <c r="I88" i="4"/>
  <c r="E88" i="4" s="1"/>
  <c r="I87" i="4"/>
  <c r="F87" i="4" s="1"/>
  <c r="N86" i="4"/>
  <c r="N85" i="4" s="1"/>
  <c r="M86" i="4"/>
  <c r="M85" i="4" s="1"/>
  <c r="L86" i="4"/>
  <c r="L85" i="4" s="1"/>
  <c r="K86" i="4"/>
  <c r="K85" i="4" s="1"/>
  <c r="J86" i="4"/>
  <c r="J85" i="4" s="1"/>
  <c r="I84" i="4"/>
  <c r="F84" i="4"/>
  <c r="E84" i="4"/>
  <c r="N83" i="4"/>
  <c r="N82" i="4" s="1"/>
  <c r="N81" i="4" s="1"/>
  <c r="N80" i="4" s="1"/>
  <c r="M83" i="4"/>
  <c r="M82" i="4" s="1"/>
  <c r="F83" i="4"/>
  <c r="E83" i="4" s="1"/>
  <c r="L78" i="4"/>
  <c r="L77" i="4"/>
  <c r="L74" i="4" s="1"/>
  <c r="K73" i="4"/>
  <c r="J77" i="4"/>
  <c r="I76" i="4"/>
  <c r="F76" i="4"/>
  <c r="E76" i="4"/>
  <c r="I75" i="4"/>
  <c r="F75" i="4"/>
  <c r="E75" i="4"/>
  <c r="K74" i="4"/>
  <c r="J74" i="4"/>
  <c r="E93" i="4" l="1"/>
  <c r="F88" i="4"/>
  <c r="F90" i="4"/>
  <c r="E89" i="4"/>
  <c r="E96" i="4"/>
  <c r="F94" i="4"/>
  <c r="I86" i="4"/>
  <c r="F86" i="4" s="1"/>
  <c r="F85" i="4" s="1"/>
  <c r="I92" i="4"/>
  <c r="I91" i="4" s="1"/>
  <c r="E95" i="4"/>
  <c r="I82" i="4"/>
  <c r="F82" i="4" s="1"/>
  <c r="E82" i="4" s="1"/>
  <c r="M81" i="4"/>
  <c r="I81" i="4" s="1"/>
  <c r="F81" i="4" s="1"/>
  <c r="E81" i="4" s="1"/>
  <c r="L73" i="4"/>
  <c r="E87" i="4"/>
  <c r="N78" i="4"/>
  <c r="N79" i="4"/>
  <c r="N77" i="4" s="1"/>
  <c r="J73" i="4"/>
  <c r="I85" i="4" l="1"/>
  <c r="E86" i="4"/>
  <c r="E85" i="4" s="1"/>
  <c r="E92" i="4"/>
  <c r="E91" i="4" s="1"/>
  <c r="F92" i="4"/>
  <c r="F91" i="4" s="1"/>
  <c r="M80" i="4"/>
  <c r="N74" i="4"/>
  <c r="N73" i="4"/>
  <c r="I80" i="4" l="1"/>
  <c r="F80" i="4" s="1"/>
  <c r="E80" i="4" s="1"/>
  <c r="M79" i="4"/>
  <c r="M78" i="4"/>
  <c r="I78" i="4" s="1"/>
  <c r="F78" i="4" s="1"/>
  <c r="E78" i="4" l="1"/>
  <c r="M77" i="4"/>
  <c r="I79" i="4"/>
  <c r="F79" i="4" s="1"/>
  <c r="E79" i="4" s="1"/>
  <c r="M74" i="4" l="1"/>
  <c r="M73" i="4"/>
  <c r="I77" i="4"/>
  <c r="E77" i="4"/>
  <c r="F77" i="4"/>
  <c r="E73" i="4" l="1"/>
  <c r="I73" i="4"/>
  <c r="F73" i="4"/>
  <c r="E74" i="4"/>
  <c r="F74" i="4"/>
  <c r="I74" i="4"/>
  <c r="L66" i="4" l="1"/>
  <c r="L54" i="4"/>
  <c r="J65" i="4" l="1"/>
  <c r="J62" i="4" s="1"/>
  <c r="E21" i="4"/>
  <c r="E22" i="4"/>
  <c r="E23" i="4"/>
  <c r="E24" i="4"/>
  <c r="F21" i="4"/>
  <c r="F22" i="4"/>
  <c r="F23" i="4"/>
  <c r="F24" i="4"/>
  <c r="I21" i="4"/>
  <c r="I22" i="4"/>
  <c r="I23" i="4"/>
  <c r="I24" i="4"/>
  <c r="E32" i="4"/>
  <c r="E33" i="4"/>
  <c r="E34" i="4"/>
  <c r="E35" i="4"/>
  <c r="E36" i="4"/>
  <c r="F32" i="4"/>
  <c r="F33" i="4"/>
  <c r="F34" i="4"/>
  <c r="F35" i="4"/>
  <c r="F36" i="4"/>
  <c r="I32" i="4"/>
  <c r="I33" i="4"/>
  <c r="I34" i="4"/>
  <c r="I35" i="4"/>
  <c r="I36" i="4"/>
  <c r="E43" i="4"/>
  <c r="E44" i="4"/>
  <c r="E45" i="4"/>
  <c r="E46" i="4"/>
  <c r="E47" i="4"/>
  <c r="F43" i="4"/>
  <c r="F44" i="4"/>
  <c r="F45" i="4"/>
  <c r="F46" i="4"/>
  <c r="F47" i="4"/>
  <c r="I43" i="4"/>
  <c r="I44" i="4"/>
  <c r="I45" i="4"/>
  <c r="I46" i="4"/>
  <c r="I47" i="4"/>
  <c r="J53" i="4"/>
  <c r="J50" i="4" s="1"/>
  <c r="J42" i="4"/>
  <c r="J20" i="4"/>
  <c r="E51" i="4"/>
  <c r="F51" i="4"/>
  <c r="I51" i="4"/>
  <c r="E52" i="4"/>
  <c r="F52" i="4"/>
  <c r="I52" i="4"/>
  <c r="K49" i="4"/>
  <c r="L53" i="4"/>
  <c r="E60" i="4"/>
  <c r="F60" i="4"/>
  <c r="I60" i="4"/>
  <c r="E63" i="4"/>
  <c r="F63" i="4"/>
  <c r="I63" i="4"/>
  <c r="E64" i="4"/>
  <c r="F64" i="4"/>
  <c r="I64" i="4"/>
  <c r="K61" i="4"/>
  <c r="L65" i="4"/>
  <c r="L62" i="4" s="1"/>
  <c r="F71" i="4"/>
  <c r="E71" i="4" s="1"/>
  <c r="E72" i="4"/>
  <c r="F72" i="4"/>
  <c r="I72" i="4"/>
  <c r="M71" i="4"/>
  <c r="M70" i="4" s="1"/>
  <c r="N71" i="4"/>
  <c r="N70" i="4" s="1"/>
  <c r="N69" i="4" s="1"/>
  <c r="N68" i="4" s="1"/>
  <c r="O71" i="4"/>
  <c r="O70" i="4" s="1"/>
  <c r="O69" i="4" s="1"/>
  <c r="O68" i="4" s="1"/>
  <c r="N67" i="4" l="1"/>
  <c r="N65" i="4" s="1"/>
  <c r="N62" i="4" s="1"/>
  <c r="N66" i="4"/>
  <c r="O67" i="4"/>
  <c r="O65" i="4" s="1"/>
  <c r="O62" i="4" s="1"/>
  <c r="O66" i="4"/>
  <c r="K50" i="4"/>
  <c r="K62" i="4"/>
  <c r="L61" i="4"/>
  <c r="I70" i="4"/>
  <c r="F70" i="4" s="1"/>
  <c r="E70" i="4" s="1"/>
  <c r="M69" i="4"/>
  <c r="J61" i="4"/>
  <c r="L50" i="4"/>
  <c r="L243" i="4"/>
  <c r="L49" i="4"/>
  <c r="J49" i="4"/>
  <c r="O61" i="4" l="1"/>
  <c r="O59" i="4" s="1"/>
  <c r="O58" i="4" s="1"/>
  <c r="O57" i="4" s="1"/>
  <c r="N61" i="4"/>
  <c r="N59" i="4" s="1"/>
  <c r="N58" i="4" s="1"/>
  <c r="N57" i="4" s="1"/>
  <c r="I69" i="4"/>
  <c r="F69" i="4" s="1"/>
  <c r="E69" i="4" s="1"/>
  <c r="F207" i="4" l="1"/>
  <c r="M68" i="4"/>
  <c r="M66" i="4" s="1"/>
  <c r="I66" i="4" s="1"/>
  <c r="F66" i="4" s="1"/>
  <c r="E66" i="4" s="1"/>
  <c r="E207" i="4"/>
  <c r="N56" i="4" l="1"/>
  <c r="O56" i="4"/>
  <c r="M67" i="4"/>
  <c r="I68" i="4"/>
  <c r="F68" i="4" s="1"/>
  <c r="E68" i="4" s="1"/>
  <c r="O55" i="4" l="1"/>
  <c r="O53" i="4" s="1"/>
  <c r="O50" i="4" s="1"/>
  <c r="O54" i="4"/>
  <c r="N55" i="4"/>
  <c r="N53" i="4" s="1"/>
  <c r="N49" i="4" s="1"/>
  <c r="N54" i="4"/>
  <c r="I67" i="4"/>
  <c r="F67" i="4" s="1"/>
  <c r="M65" i="4"/>
  <c r="O49" i="4" l="1"/>
  <c r="N50" i="4"/>
  <c r="E67" i="4"/>
  <c r="E65" i="4" s="1"/>
  <c r="F65" i="4"/>
  <c r="M62" i="4"/>
  <c r="I65" i="4"/>
  <c r="M61" i="4"/>
  <c r="M59" i="4" l="1"/>
  <c r="I61" i="4"/>
  <c r="F61" i="4"/>
  <c r="E61" i="4"/>
  <c r="E62" i="4"/>
  <c r="I62" i="4"/>
  <c r="F62" i="4"/>
  <c r="M58" i="4" l="1"/>
  <c r="F59" i="4"/>
  <c r="E59" i="4"/>
  <c r="I59" i="4"/>
  <c r="I58" i="4" l="1"/>
  <c r="M57" i="4"/>
  <c r="M56" i="4" s="1"/>
  <c r="M54" i="4" s="1"/>
  <c r="F58" i="4"/>
  <c r="E58" i="4"/>
  <c r="I54" i="4" l="1"/>
  <c r="E54" i="4"/>
  <c r="F54" i="4"/>
  <c r="E56" i="4"/>
  <c r="F56" i="4"/>
  <c r="I56" i="4"/>
  <c r="F57" i="4"/>
  <c r="E57" i="4"/>
  <c r="I57" i="4"/>
  <c r="M55" i="4" l="1"/>
  <c r="I55" i="4" l="1"/>
  <c r="M53" i="4"/>
  <c r="E55" i="4"/>
  <c r="F55" i="4"/>
  <c r="M50" i="4" l="1"/>
  <c r="M49" i="4"/>
  <c r="F53" i="4"/>
  <c r="F49" i="4" s="1"/>
  <c r="I53" i="4"/>
  <c r="E53" i="4"/>
  <c r="E49" i="4" s="1"/>
  <c r="I49" i="4" l="1"/>
  <c r="F50" i="4"/>
  <c r="E50" i="4"/>
  <c r="I50" i="4"/>
  <c r="I26" i="4" l="1"/>
  <c r="F26" i="4"/>
  <c r="E26" i="4"/>
  <c r="I20" i="4"/>
  <c r="F20" i="4"/>
  <c r="E20" i="4"/>
  <c r="I19" i="4"/>
  <c r="F19" i="4"/>
  <c r="E19" i="4"/>
  <c r="I18" i="4"/>
  <c r="F18" i="4"/>
  <c r="E18" i="4"/>
  <c r="O17" i="4"/>
  <c r="N17" i="4"/>
  <c r="M17" i="4"/>
  <c r="L17" i="4"/>
  <c r="K17" i="4"/>
  <c r="J17" i="4"/>
  <c r="O16" i="4"/>
  <c r="N16" i="4"/>
  <c r="M16" i="4"/>
  <c r="L16" i="4"/>
  <c r="K16" i="4"/>
  <c r="J16" i="4"/>
  <c r="I37" i="4"/>
  <c r="F37" i="4"/>
  <c r="E37" i="4"/>
  <c r="I31" i="4"/>
  <c r="F31" i="4"/>
  <c r="E31" i="4"/>
  <c r="I30" i="4"/>
  <c r="F30" i="4"/>
  <c r="E30" i="4"/>
  <c r="I29" i="4"/>
  <c r="F29" i="4"/>
  <c r="E29" i="4"/>
  <c r="O28" i="4"/>
  <c r="N28" i="4"/>
  <c r="M28" i="4"/>
  <c r="L28" i="4"/>
  <c r="K28" i="4"/>
  <c r="J28" i="4"/>
  <c r="O27" i="4"/>
  <c r="N27" i="4"/>
  <c r="M27" i="4"/>
  <c r="L27" i="4"/>
  <c r="K27" i="4"/>
  <c r="J27" i="4"/>
  <c r="E27" i="4" l="1"/>
  <c r="E28" i="4"/>
  <c r="E16" i="4"/>
  <c r="I16" i="4"/>
  <c r="I27" i="4"/>
  <c r="F27" i="4"/>
  <c r="F16" i="4"/>
  <c r="E17" i="4"/>
  <c r="I17" i="4"/>
  <c r="F17" i="4"/>
  <c r="I28" i="4"/>
  <c r="F28" i="4"/>
  <c r="I48" i="4" l="1"/>
  <c r="F48" i="4"/>
  <c r="E48" i="4"/>
  <c r="I42" i="4"/>
  <c r="F42" i="4"/>
  <c r="E42" i="4"/>
  <c r="I41" i="4"/>
  <c r="F41" i="4"/>
  <c r="E41" i="4"/>
  <c r="I40" i="4"/>
  <c r="F40" i="4"/>
  <c r="E40" i="4"/>
  <c r="O39" i="4"/>
  <c r="N39" i="4"/>
  <c r="M39" i="4"/>
  <c r="L39" i="4"/>
  <c r="K39" i="4"/>
  <c r="J39" i="4"/>
  <c r="O38" i="4"/>
  <c r="O157" i="4" s="1"/>
  <c r="N38" i="4"/>
  <c r="N208" i="4" s="1"/>
  <c r="M38" i="4"/>
  <c r="L38" i="4"/>
  <c r="K38" i="4"/>
  <c r="K157" i="4" s="1"/>
  <c r="K208" i="4" s="1"/>
  <c r="J38" i="4"/>
  <c r="J157" i="4" s="1"/>
  <c r="J208" i="4" s="1"/>
  <c r="L157" i="4" l="1"/>
  <c r="L208" i="4" s="1"/>
  <c r="M157" i="4"/>
  <c r="M208" i="4" s="1"/>
  <c r="I38" i="4"/>
  <c r="I208" i="4" s="1"/>
  <c r="I39" i="4"/>
  <c r="E39" i="4"/>
  <c r="E38" i="4"/>
  <c r="E208" i="4" s="1"/>
  <c r="F38" i="4"/>
  <c r="F208" i="4" s="1"/>
  <c r="F39" i="4"/>
  <c r="C32" i="6" l="1"/>
  <c r="D32" i="6"/>
  <c r="C33" i="6"/>
  <c r="D33" i="6"/>
  <c r="C34" i="6"/>
  <c r="D34" i="6"/>
  <c r="C35" i="6"/>
  <c r="D35" i="6"/>
  <c r="B33" i="6"/>
  <c r="B34" i="6"/>
  <c r="B35" i="6"/>
  <c r="B32" i="6"/>
  <c r="C27" i="6"/>
  <c r="D27" i="6"/>
  <c r="C28" i="6"/>
  <c r="D28" i="6"/>
  <c r="C29" i="6"/>
  <c r="D29" i="6"/>
  <c r="C30" i="6"/>
  <c r="D30" i="6"/>
  <c r="B28" i="6"/>
  <c r="B29" i="6"/>
  <c r="B30" i="6"/>
  <c r="B27" i="6"/>
  <c r="C22" i="6"/>
  <c r="D22" i="6"/>
  <c r="C23" i="6"/>
  <c r="D23" i="6"/>
  <c r="C24" i="6"/>
  <c r="D24" i="6"/>
  <c r="C25" i="6"/>
  <c r="D25" i="6"/>
  <c r="B23" i="6"/>
  <c r="B24" i="6"/>
  <c r="B25" i="6"/>
  <c r="B22" i="6"/>
  <c r="C17" i="6"/>
  <c r="D17" i="6"/>
  <c r="D18" i="6"/>
  <c r="C19" i="6"/>
  <c r="D19" i="6"/>
  <c r="C20" i="6"/>
  <c r="D20" i="6"/>
  <c r="B18" i="6"/>
  <c r="B19" i="6"/>
  <c r="B20" i="6"/>
  <c r="B17" i="6"/>
  <c r="C12" i="6"/>
  <c r="D12" i="6"/>
  <c r="C13" i="6"/>
  <c r="D13" i="6"/>
  <c r="C14" i="6"/>
  <c r="D14" i="6"/>
  <c r="C15" i="6"/>
  <c r="D15" i="6"/>
  <c r="B13" i="6"/>
  <c r="B14" i="6"/>
  <c r="B15" i="6"/>
  <c r="B12" i="6"/>
  <c r="C7" i="6"/>
  <c r="D7" i="6"/>
  <c r="C8" i="6"/>
  <c r="D8" i="6"/>
  <c r="C9" i="6"/>
  <c r="D9" i="6"/>
  <c r="C10" i="6"/>
  <c r="D10" i="6"/>
  <c r="B8" i="6"/>
  <c r="B9" i="6"/>
  <c r="B10" i="6"/>
  <c r="B7" i="6"/>
  <c r="D1" i="6"/>
  <c r="C1" i="6"/>
  <c r="B1" i="6"/>
  <c r="D21" i="6" l="1"/>
  <c r="C31" i="6"/>
  <c r="D31" i="6"/>
  <c r="D11" i="6"/>
  <c r="C11" i="6"/>
  <c r="C6" i="6"/>
  <c r="D26" i="6"/>
  <c r="C26" i="6"/>
  <c r="D16" i="6"/>
  <c r="B21" i="6"/>
  <c r="B26" i="6"/>
  <c r="C21" i="6"/>
  <c r="B31" i="6"/>
  <c r="D6" i="6"/>
  <c r="B16" i="6"/>
  <c r="B11" i="6"/>
  <c r="B6" i="6"/>
  <c r="C18" i="6" l="1"/>
  <c r="C16" i="6" s="1"/>
  <c r="I35" i="5" l="1"/>
  <c r="F35" i="5" s="1"/>
  <c r="I34" i="5"/>
  <c r="F34" i="5" s="1"/>
  <c r="L32" i="5"/>
  <c r="K32" i="5"/>
  <c r="J32" i="5"/>
  <c r="L31" i="5"/>
  <c r="K31" i="5"/>
  <c r="J31" i="5"/>
  <c r="I29" i="5"/>
  <c r="E29" i="5" s="1"/>
  <c r="I28" i="5"/>
  <c r="F28" i="5" s="1"/>
  <c r="L26" i="5"/>
  <c r="K26" i="5"/>
  <c r="J26" i="5"/>
  <c r="L25" i="5"/>
  <c r="K25" i="5"/>
  <c r="J25" i="5"/>
  <c r="I23" i="5"/>
  <c r="I22" i="5"/>
  <c r="F22" i="5" s="1"/>
  <c r="F19" i="5" s="1"/>
  <c r="L20" i="5"/>
  <c r="K20" i="5"/>
  <c r="J20" i="5"/>
  <c r="L19" i="5"/>
  <c r="K19" i="5"/>
  <c r="J19" i="5"/>
  <c r="I17" i="5"/>
  <c r="F17" i="5" s="1"/>
  <c r="I16" i="5"/>
  <c r="F16" i="5" s="1"/>
  <c r="L14" i="5"/>
  <c r="K14" i="5"/>
  <c r="J14" i="5"/>
  <c r="L13" i="5"/>
  <c r="K13" i="5"/>
  <c r="J13" i="5"/>
  <c r="I11" i="5"/>
  <c r="I10" i="5"/>
  <c r="E10" i="5" s="1"/>
  <c r="L8" i="5"/>
  <c r="K8" i="5"/>
  <c r="J8" i="5"/>
  <c r="L7" i="5"/>
  <c r="K7" i="5"/>
  <c r="J7" i="5"/>
  <c r="I5" i="5"/>
  <c r="F5" i="5" s="1"/>
  <c r="F4" i="5"/>
  <c r="E4" i="5"/>
  <c r="L2" i="5"/>
  <c r="K2" i="5"/>
  <c r="J2" i="5"/>
  <c r="L1" i="5"/>
  <c r="K1" i="5"/>
  <c r="J1" i="5"/>
  <c r="E28" i="5" l="1"/>
  <c r="I1" i="5"/>
  <c r="E16" i="5"/>
  <c r="E22" i="5"/>
  <c r="E19" i="5" s="1"/>
  <c r="I25" i="5"/>
  <c r="I26" i="5"/>
  <c r="E26" i="5"/>
  <c r="I19" i="5"/>
  <c r="F29" i="5"/>
  <c r="F26" i="5" s="1"/>
  <c r="I20" i="5"/>
  <c r="E25" i="5"/>
  <c r="F31" i="5"/>
  <c r="F32" i="5"/>
  <c r="I31" i="5"/>
  <c r="I2" i="5"/>
  <c r="I7" i="5"/>
  <c r="E35" i="5"/>
  <c r="I32" i="5"/>
  <c r="E34" i="5"/>
  <c r="E5" i="5"/>
  <c r="F10" i="5"/>
  <c r="E17" i="5"/>
  <c r="F2" i="5"/>
  <c r="F1" i="5"/>
  <c r="F14" i="5"/>
  <c r="F13" i="5"/>
  <c r="E11" i="5"/>
  <c r="E7" i="5" s="1"/>
  <c r="I8" i="5"/>
  <c r="F11" i="5"/>
  <c r="I13" i="5"/>
  <c r="I14" i="5"/>
  <c r="E13" i="5" l="1"/>
  <c r="F25" i="5"/>
  <c r="F8" i="5"/>
  <c r="E14" i="5"/>
  <c r="E8" i="5"/>
  <c r="E1" i="5"/>
  <c r="E2" i="5"/>
  <c r="F7" i="5"/>
  <c r="E31" i="5"/>
  <c r="E32" i="5"/>
</calcChain>
</file>

<file path=xl/sharedStrings.xml><?xml version="1.0" encoding="utf-8"?>
<sst xmlns="http://schemas.openxmlformats.org/spreadsheetml/2006/main" count="308" uniqueCount="103">
  <si>
    <t>Областной бюджет</t>
  </si>
  <si>
    <t>Местный бюджет</t>
  </si>
  <si>
    <t>всего</t>
  </si>
  <si>
    <t>№ стр.</t>
  </si>
  <si>
    <t>к Муниципальной подпрограмме</t>
  </si>
  <si>
    <t>Федеральный бюджет</t>
  </si>
  <si>
    <t xml:space="preserve">Внебюджетные источники   </t>
  </si>
  <si>
    <t>Приложение  № 3</t>
  </si>
  <si>
    <t>в ценах соответствующих лет реализации проекта</t>
  </si>
  <si>
    <t>начало</t>
  </si>
  <si>
    <t>ввод (завершение)</t>
  </si>
  <si>
    <t>Форма собственности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</si>
  <si>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</si>
  <si>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</si>
  <si>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в текущих ценах (на момент составления проектно-сметной документации)</t>
  </si>
  <si>
    <t>Сроки строительства (реконструкции) (проектно-сметных работ, экспертизы проектно-сметной документации)</t>
  </si>
  <si>
    <t>ПЕРЕЧЕНЬ ОБЪЕКТОВ КАПИТАЛЬНОГО СТРОИТЕЛЬСТВА ДЛЯ БЮДЖЕТНЫХ ИНВЕСТИЦИЙ</t>
  </si>
  <si>
    <t>Объект 10Строительство блочной газовой котельной по ул.Мира в п.Зайково</t>
  </si>
  <si>
    <t>Объект 11 Строительство блочной газовой котельной в д.Дубская</t>
  </si>
  <si>
    <t>Объект 12 Строительство блочной газовой котельной в с.Знаменское</t>
  </si>
  <si>
    <t>д.Дубская Ирбитского района Свердловской области</t>
  </si>
  <si>
    <t>п.Зайково Ирбитского района Свердловской области</t>
  </si>
  <si>
    <t xml:space="preserve"> с.Знаменское Ирбитского района Свердловской области</t>
  </si>
  <si>
    <t>Объект 15 Разработка проектно-сметной документации по объекту «Строительство блочной газовой котельной в п. Зайково по ул. Мира»</t>
  </si>
  <si>
    <t>п. Зайково Ирбитского района Свердловской области</t>
  </si>
  <si>
    <t>д. Дубская Ирбитского района Свердловской области</t>
  </si>
  <si>
    <t>с. Знаменское Ирбитского района Свердловской области</t>
  </si>
  <si>
    <t>Объект 16 Разработка проектно-сметной документации по объекту «Строительство блочной газовой котельной в д. Дубская»</t>
  </si>
  <si>
    <t>Объект 17 Разработка проектно-сметной документации по объекту «Строительство блочной газовой котельной в с. Знаменское»</t>
  </si>
  <si>
    <t>ВСЕГО по объекту 3</t>
  </si>
  <si>
    <t>ВСЕГО по объекту 4</t>
  </si>
  <si>
    <t>ВСЕГО по объекту 5</t>
  </si>
  <si>
    <t>ВСЕГО по объекту 6</t>
  </si>
  <si>
    <t>ВСЕГО по объекту 7</t>
  </si>
  <si>
    <t>ВСЕГО по объекту 10</t>
  </si>
  <si>
    <t>ВСЕГО по объекту 11</t>
  </si>
  <si>
    <t>ВСЕГО по объекту 12</t>
  </si>
  <si>
    <t>ВСЕГО по объекту 15</t>
  </si>
  <si>
    <t>ВСЕГО по объекту 16</t>
  </si>
  <si>
    <t>ВСЕГО по объекту 17</t>
  </si>
  <si>
    <t>Сметная стоимость объекта, руб.:</t>
  </si>
  <si>
    <t>Объем финансирования, рублей</t>
  </si>
  <si>
    <t>Мероприятие 6 "Технологическое присоединение к электрическим сетям блочных газовых котельных</t>
  </si>
  <si>
    <t>Мероприятие 7 Строительство блочных газовых котельных, строительство межпоселковых газопроводов в Ирбитском районе Свердловской области, всего, из них:</t>
  </si>
  <si>
    <t>Мероприятие 8 Разработка проектно-сметной документации по объектам строительства блочных газовых котельных в Ирбитском районе Свердловской области , всего, из них:</t>
  </si>
  <si>
    <t>Мероприятие 14 Строительство газораспределительных сетей в населенных пунктах Ирбитского МО Свердловской области, всего, из них:</t>
  </si>
  <si>
    <t>Мероприятие 15 Строительство межпоселковых газопроводов  в Ирбитском районе Свердловской области, всего, из них:</t>
  </si>
  <si>
    <t>Мероприятие 16 Разработка проектно-сметной документации на газоснабжение населенных пунктов Ирбитского района Свердловской области, всего, из них:</t>
  </si>
  <si>
    <t>Мероприятие 17  Разработка ПСД на межпоселковые газопроводы Ирбитского района Свердловской области, всего, из них:</t>
  </si>
  <si>
    <t>мб</t>
  </si>
  <si>
    <t>2021год</t>
  </si>
  <si>
    <t>ПОДПРОГРАММА 2 "Энергосбережение и повышение энергетической эффективности Ирбитского МО"</t>
  </si>
  <si>
    <t>Мероприятие 8 Строительство блочных газовых котельных, межпоселкового газопровода в Ирбитском муниципальном образовании</t>
  </si>
  <si>
    <t xml:space="preserve">ПОДПРОГРАММА 4 "Развитие газификации в Ирбитском муниципальном образовании" </t>
  </si>
  <si>
    <t>Мероприятие 15 Строительство, реконструкция  газораспределительных сетей в населенных пунктах Ирбитского МО и межпоселковых газопроводов в Ирбитского МО Свердловской области</t>
  </si>
  <si>
    <t>ИТОГО</t>
  </si>
  <si>
    <t>- ТП газовые сети</t>
  </si>
  <si>
    <t>- разработка проекта СЗЗ</t>
  </si>
  <si>
    <t>- строительный контроль</t>
  </si>
  <si>
    <t>- авторский надзор</t>
  </si>
  <si>
    <t>д. Речкалова Ирбитского района Свердловской области</t>
  </si>
  <si>
    <t>- ТП электрические сети</t>
  </si>
  <si>
    <t>- СМР</t>
  </si>
  <si>
    <t>- разработка ПСД</t>
  </si>
  <si>
    <t>Развитие жилищно-коммунального хозяйства и повышение энергетической эффективности в Ирбитском муниципальном образовании до 2027 года</t>
  </si>
  <si>
    <t>по выполнению муниципальной программы "Развитие жилищно-коммунального хозяйства и повышение энергетической эффективности в Ирбитском муниципальном образовании до 2027 г."</t>
  </si>
  <si>
    <t>Объект 3 Установка котла наружного размещения в поселке Зайково, ул. Больничная, 11 для нужд теплоснабжения Поликлиники №2</t>
  </si>
  <si>
    <t>Объект 4 Установка котла наружного размещения в деревне Речкалова, ул. Школьная, 1</t>
  </si>
  <si>
    <t>Объект 5 Установка котла наружного размещения в п. Зайково, ул. Школьная для нужд теплоснабжения школы №2</t>
  </si>
  <si>
    <t>д. Кириллова Ирбитского района Свердловской области</t>
  </si>
  <si>
    <t>- СЗЗ</t>
  </si>
  <si>
    <t>Объект 6 Теплогенераторная установка тепловой мощностью 0,2 Гкал/час  для нужд отопления и ГВС "Кирилловская ООШ",  МДОУ "Кирилловский детский сад",   Кирилловский СК МБУ "Централизованная клубная система Ирбитского МО"</t>
  </si>
  <si>
    <t>Объект 7 Установка котла наружного размещения в  селе Чернорицкое, Ирбитского района по ул. Пролетарской, 51 для нужд теплоснабжения Чернорицкого СДК</t>
  </si>
  <si>
    <t>с. Чернорицкое Ирбитского района Свердловской области</t>
  </si>
  <si>
    <t>ВСЕГО по объекту 8</t>
  </si>
  <si>
    <t>Объект 8 Газоснабжение теплогенераторной МОУ Спортивная школа "Уралец" для системы отопления по адресу: Свердловская область, Ирбитский район, деревня Фомина, ул. 60 лет Октября, д. 40</t>
  </si>
  <si>
    <t>д. Фомина Ирбитского района Свердловской области</t>
  </si>
  <si>
    <t>с. Кирга, Ирбитский район, Свердловской области</t>
  </si>
  <si>
    <t>ВСЕГО по объекту 9</t>
  </si>
  <si>
    <t xml:space="preserve">Объект 9 Разработка проектно-сметной документации на «Строительство межпоселкового газопровода с. Черновское - с. Кирга» </t>
  </si>
  <si>
    <t xml:space="preserve">Объект 10 Разработка проектно-сметной документации на «Строительство межпоселкового газопровода с. Черновское - с. Кирга» </t>
  </si>
  <si>
    <t>д. Дубская, Ирбитский район, Свердловской области</t>
  </si>
  <si>
    <t>с. Кирга Ирбитского района Свердловской области</t>
  </si>
  <si>
    <t>Объект 11 Установка котла наружного размещения в с. Кирга (ДК)</t>
  </si>
  <si>
    <t>Объект 12 Установка котла наружного размещения в с. Кирга (школа)</t>
  </si>
  <si>
    <t>ВСЕГО по объекту 13</t>
  </si>
  <si>
    <t>Объект 13 Установка котла наружного размещения д. Новгородова</t>
  </si>
  <si>
    <t>д. Новгородова Ирбитского района Свердловской области</t>
  </si>
  <si>
    <t>Объект 14 Межпоселковый газопровод с.Черновское - с.Кирга. 1 этап. Межпоселковый газопровод с.Черновское - с.Кирга</t>
  </si>
  <si>
    <t>ВСЕГО по объекту 14</t>
  </si>
  <si>
    <t>- мониторинг</t>
  </si>
  <si>
    <t>- врезка</t>
  </si>
  <si>
    <t>Объект 15 Межпоселковый газопровод с. Знаменское - д. Новгородова</t>
  </si>
  <si>
    <t>- ПСД</t>
  </si>
  <si>
    <t>Объект 16 Межпоселковый газопровод с. Знаменское - с. Харловское</t>
  </si>
  <si>
    <t>с. Харловское Ирбитского района Свердловской области</t>
  </si>
  <si>
    <t>Всего по программе</t>
  </si>
  <si>
    <t>Местный бюджет, в том числе:</t>
  </si>
  <si>
    <t>п. Дорожный Ирбитского района Свердловской области</t>
  </si>
  <si>
    <t>Объект 14 Установка котла наружного размещения п. Дорожный</t>
  </si>
  <si>
    <t>д. Ретнева Ирбитского района Свердловской области</t>
  </si>
  <si>
    <t>Объект 15 Установка котла наружного размещения д. Ретнева</t>
  </si>
  <si>
    <t>Объект 16 Межпоселковый газопровод п. Зайково - д. Ретнева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</si>
</sst>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59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top" wrapText="1"/>
    </xf>
    <xf numFmtId="4" fontId="4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7" fillId="0" borderId="0" xfId="0" applyFont="1" applyAlignment="1"/>
    <xf numFmtId="4" fontId="5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/>
    <xf numFmtId="4" fontId="5" fillId="0" borderId="1" xfId="0" applyNumberFormat="1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0" fillId="0" borderId="0" xfId="0" applyFont="1"/>
    <xf numFmtId="0" fontId="0" fillId="5" borderId="0" xfId="0" applyFill="1"/>
    <xf numFmtId="4" fontId="5" fillId="5" borderId="1" xfId="0" applyNumberFormat="1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vertical="top" wrapText="1"/>
    </xf>
    <xf numFmtId="4" fontId="11" fillId="5" borderId="1" xfId="0" applyNumberFormat="1" applyFont="1" applyFill="1" applyBorder="1" applyAlignment="1">
      <alignment vertical="top" wrapText="1"/>
    </xf>
    <xf numFmtId="4" fontId="5" fillId="6" borderId="1" xfId="0" applyNumberFormat="1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right" vertical="top" wrapText="1"/>
    </xf>
    <xf numFmtId="4" fontId="11" fillId="0" borderId="1" xfId="0" applyNumberFormat="1" applyFont="1" applyBorder="1" applyAlignment="1">
      <alignment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1" fillId="0" borderId="0" xfId="0" applyFont="1" applyFill="1"/>
    <xf numFmtId="0" fontId="1" fillId="0" borderId="4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" fontId="5" fillId="0" borderId="14" xfId="0" applyNumberFormat="1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vertical="top" wrapText="1"/>
    </xf>
    <xf numFmtId="4" fontId="0" fillId="0" borderId="0" xfId="0" applyNumberFormat="1" applyFill="1"/>
    <xf numFmtId="4" fontId="5" fillId="0" borderId="22" xfId="0" applyNumberFormat="1" applyFont="1" applyFill="1" applyBorder="1" applyAlignment="1">
      <alignment vertical="top" wrapText="1"/>
    </xf>
    <xf numFmtId="4" fontId="4" fillId="0" borderId="10" xfId="0" applyNumberFormat="1" applyFont="1" applyFill="1" applyBorder="1" applyAlignment="1">
      <alignment vertical="top" wrapText="1"/>
    </xf>
    <xf numFmtId="2" fontId="4" fillId="0" borderId="10" xfId="0" applyNumberFormat="1" applyFont="1" applyFill="1" applyBorder="1" applyAlignment="1">
      <alignment horizontal="right" vertical="top" wrapText="1"/>
    </xf>
    <xf numFmtId="2" fontId="4" fillId="0" borderId="12" xfId="0" applyNumberFormat="1" applyFont="1" applyFill="1" applyBorder="1" applyAlignment="1">
      <alignment horizontal="right" vertical="top" wrapText="1"/>
    </xf>
    <xf numFmtId="4" fontId="4" fillId="0" borderId="3" xfId="0" applyNumberFormat="1" applyFont="1" applyFill="1" applyBorder="1" applyAlignment="1">
      <alignment vertical="top" wrapText="1"/>
    </xf>
    <xf numFmtId="2" fontId="4" fillId="0" borderId="3" xfId="0" applyNumberFormat="1" applyFont="1" applyFill="1" applyBorder="1" applyAlignment="1">
      <alignment horizontal="right" vertical="top" wrapText="1"/>
    </xf>
    <xf numFmtId="2" fontId="4" fillId="0" borderId="21" xfId="0" applyNumberFormat="1" applyFont="1" applyFill="1" applyBorder="1" applyAlignment="1">
      <alignment horizontal="right" vertical="top" wrapText="1"/>
    </xf>
    <xf numFmtId="49" fontId="15" fillId="0" borderId="3" xfId="0" applyNumberFormat="1" applyFont="1" applyFill="1" applyBorder="1" applyAlignment="1">
      <alignment vertical="top" wrapText="1"/>
    </xf>
    <xf numFmtId="0" fontId="3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/>
    <xf numFmtId="43" fontId="4" fillId="0" borderId="10" xfId="1" applyFont="1" applyFill="1" applyBorder="1" applyAlignment="1">
      <alignment horizontal="right" vertical="top" wrapText="1"/>
    </xf>
    <xf numFmtId="0" fontId="1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4" fillId="0" borderId="11" xfId="0" applyNumberFormat="1" applyFont="1" applyFill="1" applyBorder="1" applyAlignment="1">
      <alignment horizontal="center" vertical="top" wrapText="1"/>
    </xf>
    <xf numFmtId="4" fontId="4" fillId="0" borderId="11" xfId="0" applyNumberFormat="1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2" fontId="6" fillId="0" borderId="13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horizontal="right" vertical="top"/>
    </xf>
    <xf numFmtId="2" fontId="6" fillId="0" borderId="13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4" fontId="6" fillId="0" borderId="2" xfId="0" applyNumberFormat="1" applyFont="1" applyFill="1" applyBorder="1" applyAlignment="1">
      <alignment vertical="top" wrapText="1"/>
    </xf>
    <xf numFmtId="0" fontId="1" fillId="0" borderId="3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4" fontId="6" fillId="0" borderId="14" xfId="0" applyNumberFormat="1" applyFont="1" applyFill="1" applyBorder="1" applyAlignment="1">
      <alignment vertical="top" wrapText="1"/>
    </xf>
    <xf numFmtId="2" fontId="6" fillId="0" borderId="14" xfId="0" applyNumberFormat="1" applyFont="1" applyFill="1" applyBorder="1" applyAlignment="1">
      <alignment horizontal="right" vertical="top"/>
    </xf>
    <xf numFmtId="2" fontId="6" fillId="0" borderId="16" xfId="0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4" fontId="6" fillId="0" borderId="0" xfId="0" applyNumberFormat="1" applyFont="1" applyFill="1"/>
    <xf numFmtId="4" fontId="6" fillId="0" borderId="5" xfId="0" applyNumberFormat="1" applyFont="1" applyFill="1" applyBorder="1"/>
    <xf numFmtId="0" fontId="1" fillId="0" borderId="37" xfId="0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center"/>
    </xf>
    <xf numFmtId="2" fontId="6" fillId="0" borderId="22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vertical="top" wrapText="1"/>
    </xf>
    <xf numFmtId="0" fontId="0" fillId="0" borderId="7" xfId="0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 vertical="top"/>
    </xf>
    <xf numFmtId="0" fontId="0" fillId="0" borderId="15" xfId="0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4" fontId="2" fillId="0" borderId="7" xfId="0" applyNumberFormat="1" applyFont="1" applyFill="1" applyBorder="1" applyAlignment="1">
      <alignment vertical="top" wrapText="1"/>
    </xf>
    <xf numFmtId="2" fontId="6" fillId="0" borderId="2" xfId="0" applyNumberFormat="1" applyFont="1" applyFill="1" applyBorder="1" applyAlignment="1">
      <alignment horizontal="right" vertical="top"/>
    </xf>
    <xf numFmtId="43" fontId="6" fillId="0" borderId="1" xfId="1" applyFont="1" applyFill="1" applyBorder="1" applyAlignment="1">
      <alignment horizontal="right" vertical="top" wrapText="1"/>
    </xf>
    <xf numFmtId="0" fontId="1" fillId="0" borderId="34" xfId="0" applyFont="1" applyFill="1" applyBorder="1" applyAlignment="1">
      <alignment horizontal="center" vertical="center"/>
    </xf>
    <xf numFmtId="2" fontId="6" fillId="0" borderId="38" xfId="0" applyNumberFormat="1" applyFont="1" applyFill="1" applyBorder="1" applyAlignment="1">
      <alignment horizontal="right" vertical="top"/>
    </xf>
    <xf numFmtId="0" fontId="2" fillId="0" borderId="30" xfId="0" applyFont="1" applyFill="1" applyBorder="1" applyAlignment="1">
      <alignment vertical="top" wrapText="1"/>
    </xf>
    <xf numFmtId="0" fontId="6" fillId="0" borderId="30" xfId="0" applyFont="1" applyFill="1" applyBorder="1" applyAlignment="1">
      <alignment vertical="top" wrapText="1"/>
    </xf>
    <xf numFmtId="4" fontId="14" fillId="0" borderId="30" xfId="0" applyNumberFormat="1" applyFont="1" applyFill="1" applyBorder="1" applyAlignment="1">
      <alignment vertical="top" wrapText="1"/>
    </xf>
    <xf numFmtId="4" fontId="14" fillId="0" borderId="35" xfId="0" applyNumberFormat="1" applyFont="1" applyFill="1" applyBorder="1" applyAlignment="1">
      <alignment vertical="top" wrapText="1"/>
    </xf>
    <xf numFmtId="4" fontId="14" fillId="0" borderId="27" xfId="0" applyNumberFormat="1" applyFont="1" applyFill="1" applyBorder="1" applyAlignment="1">
      <alignment vertical="top" wrapText="1"/>
    </xf>
    <xf numFmtId="4" fontId="14" fillId="0" borderId="36" xfId="0" applyNumberFormat="1" applyFont="1" applyFill="1" applyBorder="1" applyAlignment="1">
      <alignment vertical="top" wrapText="1"/>
    </xf>
    <xf numFmtId="4" fontId="14" fillId="0" borderId="19" xfId="0" applyNumberFormat="1" applyFont="1" applyFill="1" applyBorder="1" applyAlignment="1">
      <alignment vertical="top" wrapText="1"/>
    </xf>
    <xf numFmtId="4" fontId="14" fillId="0" borderId="28" xfId="0" applyNumberFormat="1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" fontId="6" fillId="0" borderId="2" xfId="0" applyNumberFormat="1" applyFont="1" applyFill="1" applyBorder="1"/>
    <xf numFmtId="0" fontId="1" fillId="0" borderId="29" xfId="0" applyFont="1" applyFill="1" applyBorder="1" applyAlignment="1">
      <alignment horizontal="center" vertical="center"/>
    </xf>
    <xf numFmtId="0" fontId="0" fillId="0" borderId="30" xfId="0" applyFill="1" applyBorder="1"/>
    <xf numFmtId="4" fontId="12" fillId="0" borderId="30" xfId="0" applyNumberFormat="1" applyFont="1" applyFill="1" applyBorder="1"/>
    <xf numFmtId="0" fontId="13" fillId="0" borderId="30" xfId="0" applyFont="1" applyFill="1" applyBorder="1"/>
    <xf numFmtId="4" fontId="12" fillId="0" borderId="31" xfId="0" applyNumberFormat="1" applyFont="1" applyFill="1" applyBorder="1"/>
    <xf numFmtId="4" fontId="12" fillId="0" borderId="5" xfId="0" applyNumberFormat="1" applyFont="1" applyFill="1" applyBorder="1"/>
    <xf numFmtId="0" fontId="1" fillId="0" borderId="23" xfId="0" applyFont="1" applyFill="1" applyBorder="1" applyAlignment="1">
      <alignment horizontal="center" vertical="center"/>
    </xf>
    <xf numFmtId="0" fontId="0" fillId="0" borderId="3" xfId="0" applyFill="1" applyBorder="1"/>
    <xf numFmtId="4" fontId="12" fillId="0" borderId="3" xfId="0" applyNumberFormat="1" applyFont="1" applyFill="1" applyBorder="1"/>
    <xf numFmtId="0" fontId="12" fillId="0" borderId="3" xfId="0" applyFont="1" applyFill="1" applyBorder="1"/>
    <xf numFmtId="4" fontId="12" fillId="0" borderId="25" xfId="0" applyNumberFormat="1" applyFont="1" applyFill="1" applyBorder="1"/>
    <xf numFmtId="0" fontId="10" fillId="0" borderId="0" xfId="0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4"/>
  <sheetViews>
    <sheetView tabSelected="1" view="pageBreakPreview" topLeftCell="A14" zoomScaleSheetLayoutView="100" workbookViewId="0">
      <selection activeCell="L16" sqref="L16"/>
    </sheetView>
  </sheetViews>
  <sheetFormatPr defaultRowHeight="18.75" x14ac:dyDescent="0.3"/>
  <cols>
    <col min="1" max="1" width="6.5703125" style="6" customWidth="1"/>
    <col min="2" max="2" width="33.85546875" customWidth="1"/>
    <col min="3" max="3" width="17" customWidth="1"/>
    <col min="4" max="4" width="9.5703125" customWidth="1"/>
    <col min="5" max="5" width="17.42578125" customWidth="1"/>
    <col min="6" max="6" width="17.7109375" customWidth="1"/>
    <col min="7" max="7" width="9.42578125" customWidth="1"/>
    <col min="8" max="8" width="13.85546875" customWidth="1"/>
    <col min="9" max="9" width="18.7109375" customWidth="1"/>
    <col min="10" max="10" width="15.42578125" customWidth="1"/>
    <col min="11" max="11" width="17.140625" style="37" customWidth="1"/>
    <col min="12" max="13" width="17.85546875" style="37" customWidth="1"/>
    <col min="14" max="14" width="17.42578125" customWidth="1"/>
    <col min="15" max="15" width="0.28515625" style="25" customWidth="1"/>
  </cols>
  <sheetData>
    <row r="1" spans="1:15" ht="3.75" customHeight="1" x14ac:dyDescent="0.3">
      <c r="J1" s="1"/>
      <c r="K1" s="38"/>
    </row>
    <row r="2" spans="1:15" hidden="1" x14ac:dyDescent="0.3">
      <c r="J2" s="1"/>
      <c r="K2" s="38"/>
    </row>
    <row r="3" spans="1:15" hidden="1" x14ac:dyDescent="0.3">
      <c r="J3" s="22"/>
      <c r="K3" s="39"/>
    </row>
    <row r="4" spans="1:15" x14ac:dyDescent="0.3">
      <c r="J4" s="13" t="s">
        <v>7</v>
      </c>
      <c r="K4" s="38"/>
      <c r="L4" s="38"/>
      <c r="M4" s="38"/>
    </row>
    <row r="5" spans="1:15" x14ac:dyDescent="0.3">
      <c r="J5" s="1" t="s">
        <v>4</v>
      </c>
      <c r="K5" s="38"/>
      <c r="L5" s="38"/>
      <c r="M5" s="38"/>
    </row>
    <row r="6" spans="1:15" ht="56.25" customHeight="1" x14ac:dyDescent="0.3">
      <c r="J6" s="60" t="s">
        <v>64</v>
      </c>
      <c r="K6" s="60"/>
      <c r="L6" s="60"/>
      <c r="M6" s="41"/>
    </row>
    <row r="8" spans="1:15" x14ac:dyDescent="0.3">
      <c r="A8" s="61" t="s">
        <v>16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42"/>
    </row>
    <row r="9" spans="1:15" ht="33" customHeight="1" x14ac:dyDescent="0.3">
      <c r="A9" s="62" t="s">
        <v>65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40"/>
    </row>
    <row r="10" spans="1:15" ht="20.45" customHeight="1" x14ac:dyDescent="0.35">
      <c r="A10" s="2"/>
      <c r="B10" s="2"/>
      <c r="C10" s="2"/>
      <c r="D10" s="2"/>
      <c r="E10" s="2"/>
      <c r="F10" s="2"/>
      <c r="G10" s="2"/>
      <c r="H10" s="2"/>
      <c r="I10" s="21"/>
      <c r="J10" s="21"/>
      <c r="K10" s="40"/>
      <c r="L10" s="40"/>
      <c r="M10" s="40"/>
    </row>
    <row r="11" spans="1:15" ht="91.5" customHeight="1" x14ac:dyDescent="0.25">
      <c r="A11" s="63" t="s">
        <v>3</v>
      </c>
      <c r="B11" s="63" t="s">
        <v>12</v>
      </c>
      <c r="C11" s="63" t="s">
        <v>13</v>
      </c>
      <c r="D11" s="63" t="s">
        <v>11</v>
      </c>
      <c r="E11" s="65" t="s">
        <v>40</v>
      </c>
      <c r="F11" s="67"/>
      <c r="G11" s="65" t="s">
        <v>15</v>
      </c>
      <c r="H11" s="67"/>
      <c r="I11" s="65" t="s">
        <v>41</v>
      </c>
      <c r="J11" s="66"/>
      <c r="K11" s="66"/>
      <c r="L11" s="66"/>
      <c r="M11" s="66"/>
      <c r="N11" s="66"/>
      <c r="O11" s="67"/>
    </row>
    <row r="12" spans="1:15" ht="87.75" customHeight="1" x14ac:dyDescent="0.25">
      <c r="A12" s="64"/>
      <c r="B12" s="64"/>
      <c r="C12" s="64"/>
      <c r="D12" s="64"/>
      <c r="E12" s="8" t="s">
        <v>14</v>
      </c>
      <c r="F12" s="8" t="s">
        <v>8</v>
      </c>
      <c r="G12" s="8" t="s">
        <v>9</v>
      </c>
      <c r="H12" s="8" t="s">
        <v>10</v>
      </c>
      <c r="I12" s="43" t="s">
        <v>2</v>
      </c>
      <c r="J12" s="43">
        <v>2023</v>
      </c>
      <c r="K12" s="45">
        <v>2024</v>
      </c>
      <c r="L12" s="45">
        <v>2025</v>
      </c>
      <c r="M12" s="45">
        <v>2026</v>
      </c>
      <c r="N12" s="68">
        <v>2027</v>
      </c>
      <c r="O12" s="69"/>
    </row>
    <row r="13" spans="1:15" ht="15.75" thickBot="1" x14ac:dyDescent="0.3">
      <c r="A13" s="44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6">
        <v>9</v>
      </c>
      <c r="J13" s="46">
        <v>10</v>
      </c>
      <c r="K13" s="47">
        <v>11</v>
      </c>
      <c r="L13" s="47">
        <v>12</v>
      </c>
      <c r="M13" s="47">
        <v>13</v>
      </c>
      <c r="N13" s="70">
        <v>14</v>
      </c>
      <c r="O13" s="71"/>
    </row>
    <row r="14" spans="1:15" ht="24" customHeight="1" thickBot="1" x14ac:dyDescent="0.3">
      <c r="A14" s="72" t="s">
        <v>51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4"/>
    </row>
    <row r="15" spans="1:15" ht="19.5" thickBot="1" x14ac:dyDescent="0.3">
      <c r="A15" s="59" t="s">
        <v>52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</row>
    <row r="16" spans="1:15" ht="94.5" x14ac:dyDescent="0.25">
      <c r="A16" s="78">
        <v>1</v>
      </c>
      <c r="B16" s="79" t="s">
        <v>66</v>
      </c>
      <c r="C16" s="80" t="s">
        <v>24</v>
      </c>
      <c r="D16" s="80"/>
      <c r="E16" s="52">
        <f>E19+E20+E18</f>
        <v>11203301.74</v>
      </c>
      <c r="F16" s="52">
        <f>F19+F20+F18</f>
        <v>11203301.74</v>
      </c>
      <c r="G16" s="81">
        <v>2023</v>
      </c>
      <c r="H16" s="81">
        <v>2024</v>
      </c>
      <c r="I16" s="82">
        <f>J16+K16+L16+M16+N16+O16</f>
        <v>11203301.74</v>
      </c>
      <c r="J16" s="83">
        <f t="shared" ref="J16:O16" si="0">J18+J19+J20+J26</f>
        <v>9327980.9399999995</v>
      </c>
      <c r="K16" s="52">
        <f t="shared" si="0"/>
        <v>1875320.8</v>
      </c>
      <c r="L16" s="52">
        <f t="shared" si="0"/>
        <v>0</v>
      </c>
      <c r="M16" s="52">
        <f t="shared" si="0"/>
        <v>0</v>
      </c>
      <c r="N16" s="53">
        <f t="shared" si="0"/>
        <v>0</v>
      </c>
      <c r="O16" s="54">
        <f t="shared" si="0"/>
        <v>0</v>
      </c>
    </row>
    <row r="17" spans="1:15" ht="15.75" x14ac:dyDescent="0.25">
      <c r="A17" s="84">
        <v>2</v>
      </c>
      <c r="B17" s="85" t="s">
        <v>29</v>
      </c>
      <c r="C17" s="85"/>
      <c r="D17" s="85"/>
      <c r="E17" s="86">
        <f>J17+K17+L17+M17+N17+O17</f>
        <v>11203301.74</v>
      </c>
      <c r="F17" s="86">
        <f>J17+K17+L17+M17+N17+O17</f>
        <v>11203301.74</v>
      </c>
      <c r="G17" s="87"/>
      <c r="H17" s="87"/>
      <c r="I17" s="23">
        <f t="shared" ref="I17:I26" si="1">J17+K17+L17+M17+N17+O17</f>
        <v>11203301.74</v>
      </c>
      <c r="J17" s="88">
        <f t="shared" ref="J17:O17" si="2">J18+J19+J20+J26</f>
        <v>9327980.9399999995</v>
      </c>
      <c r="K17" s="88">
        <f t="shared" si="2"/>
        <v>1875320.8</v>
      </c>
      <c r="L17" s="88">
        <f t="shared" si="2"/>
        <v>0</v>
      </c>
      <c r="M17" s="88">
        <f t="shared" si="2"/>
        <v>0</v>
      </c>
      <c r="N17" s="89">
        <f t="shared" si="2"/>
        <v>0</v>
      </c>
      <c r="O17" s="90">
        <f t="shared" si="2"/>
        <v>0</v>
      </c>
    </row>
    <row r="18" spans="1:15" ht="15.75" x14ac:dyDescent="0.25">
      <c r="A18" s="84">
        <v>3</v>
      </c>
      <c r="B18" s="91" t="s">
        <v>5</v>
      </c>
      <c r="C18" s="91"/>
      <c r="D18" s="91"/>
      <c r="E18" s="23">
        <f t="shared" ref="E18:E26" si="3">J18+K18+L18+M18+N18+O18</f>
        <v>0</v>
      </c>
      <c r="F18" s="23">
        <f t="shared" ref="F18:F26" si="4">J18+K18+L18+M18+N18+O18</f>
        <v>0</v>
      </c>
      <c r="G18" s="87"/>
      <c r="H18" s="87"/>
      <c r="I18" s="23">
        <f t="shared" si="1"/>
        <v>0</v>
      </c>
      <c r="J18" s="88">
        <v>0</v>
      </c>
      <c r="K18" s="23">
        <v>0</v>
      </c>
      <c r="L18" s="23">
        <v>0</v>
      </c>
      <c r="M18" s="23">
        <v>0</v>
      </c>
      <c r="N18" s="92">
        <v>0</v>
      </c>
      <c r="O18" s="93">
        <v>0</v>
      </c>
    </row>
    <row r="19" spans="1:15" ht="15.75" x14ac:dyDescent="0.25">
      <c r="A19" s="84">
        <v>4</v>
      </c>
      <c r="B19" s="94" t="s">
        <v>0</v>
      </c>
      <c r="C19" s="94"/>
      <c r="D19" s="94"/>
      <c r="E19" s="23">
        <f t="shared" si="3"/>
        <v>0</v>
      </c>
      <c r="F19" s="23">
        <f t="shared" si="4"/>
        <v>0</v>
      </c>
      <c r="G19" s="87"/>
      <c r="H19" s="87"/>
      <c r="I19" s="23">
        <f t="shared" si="1"/>
        <v>0</v>
      </c>
      <c r="J19" s="88">
        <v>0</v>
      </c>
      <c r="K19" s="23">
        <v>0</v>
      </c>
      <c r="L19" s="23">
        <v>0</v>
      </c>
      <c r="M19" s="23">
        <v>0</v>
      </c>
      <c r="N19" s="92">
        <v>0</v>
      </c>
      <c r="O19" s="93">
        <v>0</v>
      </c>
    </row>
    <row r="20" spans="1:15" ht="15.75" x14ac:dyDescent="0.25">
      <c r="A20" s="84">
        <v>5</v>
      </c>
      <c r="B20" s="94" t="s">
        <v>97</v>
      </c>
      <c r="C20" s="94"/>
      <c r="D20" s="94"/>
      <c r="E20" s="23">
        <f t="shared" si="3"/>
        <v>11203301.74</v>
      </c>
      <c r="F20" s="23">
        <f t="shared" si="4"/>
        <v>11203301.74</v>
      </c>
      <c r="G20" s="87"/>
      <c r="H20" s="87"/>
      <c r="I20" s="23">
        <f t="shared" si="1"/>
        <v>11203301.74</v>
      </c>
      <c r="J20" s="88">
        <f>J21+J22+J23+J24+J25</f>
        <v>9327980.9399999995</v>
      </c>
      <c r="K20" s="88">
        <f>K21+K22+K23+K24</f>
        <v>1875320.8</v>
      </c>
      <c r="L20" s="88">
        <f>L21+L22+L23+L24+L25</f>
        <v>0</v>
      </c>
      <c r="M20" s="88">
        <f>M21+M22+M23+M24+M25</f>
        <v>0</v>
      </c>
      <c r="N20" s="88">
        <f>N21+N22+N23+N24+N25</f>
        <v>0</v>
      </c>
      <c r="O20" s="93">
        <v>0</v>
      </c>
    </row>
    <row r="21" spans="1:15" ht="15.75" x14ac:dyDescent="0.25">
      <c r="A21" s="84">
        <v>6</v>
      </c>
      <c r="B21" s="95" t="s">
        <v>62</v>
      </c>
      <c r="C21" s="96"/>
      <c r="D21" s="96"/>
      <c r="E21" s="23">
        <f t="shared" si="3"/>
        <v>9676139.8000000007</v>
      </c>
      <c r="F21" s="23">
        <f t="shared" si="4"/>
        <v>9676139.8000000007</v>
      </c>
      <c r="G21" s="87"/>
      <c r="H21" s="87"/>
      <c r="I21" s="23">
        <f t="shared" si="1"/>
        <v>9676139.8000000007</v>
      </c>
      <c r="J21" s="97">
        <v>8326540</v>
      </c>
      <c r="K21" s="49">
        <v>1349599.8</v>
      </c>
      <c r="L21" s="49">
        <v>0</v>
      </c>
      <c r="M21" s="49">
        <v>0</v>
      </c>
      <c r="N21" s="49">
        <v>0</v>
      </c>
      <c r="O21" s="49">
        <v>0</v>
      </c>
    </row>
    <row r="22" spans="1:15" ht="15.75" x14ac:dyDescent="0.25">
      <c r="A22" s="84">
        <v>7</v>
      </c>
      <c r="B22" s="95" t="s">
        <v>58</v>
      </c>
      <c r="C22" s="96"/>
      <c r="D22" s="96"/>
      <c r="E22" s="23">
        <f t="shared" si="3"/>
        <v>100000</v>
      </c>
      <c r="F22" s="23">
        <f t="shared" si="4"/>
        <v>100000</v>
      </c>
      <c r="G22" s="87"/>
      <c r="H22" s="87"/>
      <c r="I22" s="23">
        <f t="shared" si="1"/>
        <v>100000</v>
      </c>
      <c r="J22" s="97">
        <v>50000</v>
      </c>
      <c r="K22" s="49">
        <v>50000</v>
      </c>
      <c r="L22" s="49">
        <v>0</v>
      </c>
      <c r="M22" s="49">
        <v>0</v>
      </c>
      <c r="N22" s="49">
        <v>0</v>
      </c>
      <c r="O22" s="49">
        <v>0</v>
      </c>
    </row>
    <row r="23" spans="1:15" ht="15.75" x14ac:dyDescent="0.25">
      <c r="A23" s="84">
        <v>8</v>
      </c>
      <c r="B23" s="95" t="s">
        <v>61</v>
      </c>
      <c r="C23" s="96"/>
      <c r="D23" s="96"/>
      <c r="E23" s="23">
        <f t="shared" si="3"/>
        <v>0</v>
      </c>
      <c r="F23" s="23">
        <f t="shared" si="4"/>
        <v>0</v>
      </c>
      <c r="G23" s="87"/>
      <c r="H23" s="87"/>
      <c r="I23" s="23">
        <f t="shared" si="1"/>
        <v>0</v>
      </c>
      <c r="J23" s="97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</row>
    <row r="24" spans="1:15" ht="15.75" x14ac:dyDescent="0.25">
      <c r="A24" s="84">
        <v>9</v>
      </c>
      <c r="B24" s="95" t="s">
        <v>56</v>
      </c>
      <c r="C24" s="96"/>
      <c r="D24" s="96"/>
      <c r="E24" s="23">
        <f t="shared" si="3"/>
        <v>1427161.94</v>
      </c>
      <c r="F24" s="23">
        <f t="shared" si="4"/>
        <v>1427161.94</v>
      </c>
      <c r="G24" s="87"/>
      <c r="H24" s="87"/>
      <c r="I24" s="23">
        <f t="shared" si="1"/>
        <v>1427161.94</v>
      </c>
      <c r="J24" s="97">
        <v>951440.94</v>
      </c>
      <c r="K24" s="49">
        <v>475721</v>
      </c>
      <c r="L24" s="49">
        <v>0</v>
      </c>
      <c r="M24" s="49">
        <v>0</v>
      </c>
      <c r="N24" s="49">
        <v>0</v>
      </c>
      <c r="O24" s="49">
        <v>0</v>
      </c>
    </row>
    <row r="25" spans="1:15" ht="15.75" x14ac:dyDescent="0.25">
      <c r="A25" s="84">
        <v>10</v>
      </c>
      <c r="B25" s="95" t="s">
        <v>70</v>
      </c>
      <c r="C25" s="96"/>
      <c r="D25" s="96"/>
      <c r="E25" s="23">
        <f t="shared" si="3"/>
        <v>0</v>
      </c>
      <c r="F25" s="23">
        <f t="shared" si="4"/>
        <v>0</v>
      </c>
      <c r="G25" s="87"/>
      <c r="H25" s="87"/>
      <c r="I25" s="23">
        <f t="shared" si="1"/>
        <v>0</v>
      </c>
      <c r="J25" s="97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</row>
    <row r="26" spans="1:15" ht="16.5" thickBot="1" x14ac:dyDescent="0.3">
      <c r="A26" s="98">
        <v>11</v>
      </c>
      <c r="B26" s="99" t="s">
        <v>6</v>
      </c>
      <c r="C26" s="99"/>
      <c r="D26" s="99"/>
      <c r="E26" s="48">
        <f t="shared" si="3"/>
        <v>0</v>
      </c>
      <c r="F26" s="48">
        <f t="shared" si="4"/>
        <v>0</v>
      </c>
      <c r="G26" s="100"/>
      <c r="H26" s="100"/>
      <c r="I26" s="75">
        <f t="shared" si="1"/>
        <v>0</v>
      </c>
      <c r="J26" s="101">
        <v>0</v>
      </c>
      <c r="K26" s="48">
        <v>0</v>
      </c>
      <c r="L26" s="48">
        <v>0</v>
      </c>
      <c r="M26" s="48">
        <v>0</v>
      </c>
      <c r="N26" s="102">
        <v>0</v>
      </c>
      <c r="O26" s="103">
        <v>0</v>
      </c>
    </row>
    <row r="27" spans="1:15" ht="78.75" x14ac:dyDescent="0.25">
      <c r="A27" s="78">
        <v>12</v>
      </c>
      <c r="B27" s="79" t="s">
        <v>67</v>
      </c>
      <c r="C27" s="80" t="s">
        <v>60</v>
      </c>
      <c r="D27" s="80"/>
      <c r="E27" s="52">
        <f>E30+E31+E29</f>
        <v>10622914.640000001</v>
      </c>
      <c r="F27" s="52">
        <f>F30+F31+F29</f>
        <v>10622914.640000001</v>
      </c>
      <c r="G27" s="81">
        <v>2023</v>
      </c>
      <c r="H27" s="81">
        <v>2023</v>
      </c>
      <c r="I27" s="82">
        <f>J27+K27+L27+M27+N27+O27</f>
        <v>10622914.640000001</v>
      </c>
      <c r="J27" s="83">
        <f t="shared" ref="J27:O27" si="5">J29+J30+J31+J37</f>
        <v>10622914.640000001</v>
      </c>
      <c r="K27" s="52">
        <f t="shared" si="5"/>
        <v>0</v>
      </c>
      <c r="L27" s="52">
        <f t="shared" si="5"/>
        <v>0</v>
      </c>
      <c r="M27" s="52">
        <f t="shared" si="5"/>
        <v>0</v>
      </c>
      <c r="N27" s="53">
        <f t="shared" si="5"/>
        <v>0</v>
      </c>
      <c r="O27" s="54">
        <f t="shared" si="5"/>
        <v>0</v>
      </c>
    </row>
    <row r="28" spans="1:15" ht="15.75" x14ac:dyDescent="0.25">
      <c r="A28" s="84">
        <v>13</v>
      </c>
      <c r="B28" s="85" t="s">
        <v>30</v>
      </c>
      <c r="C28" s="85"/>
      <c r="D28" s="85"/>
      <c r="E28" s="86">
        <f>J28+K28+L28+M28+N28+O28</f>
        <v>10622914.640000001</v>
      </c>
      <c r="F28" s="86">
        <f>J28+K28+L28+M28+N28+O28</f>
        <v>10622914.640000001</v>
      </c>
      <c r="G28" s="87"/>
      <c r="H28" s="87"/>
      <c r="I28" s="23">
        <f t="shared" ref="I28:I37" si="6">J28+K28+L28+M28+N28+O28</f>
        <v>10622914.640000001</v>
      </c>
      <c r="J28" s="88">
        <f t="shared" ref="J28:O28" si="7">J29+J30+J31+J37</f>
        <v>10622914.640000001</v>
      </c>
      <c r="K28" s="88">
        <f t="shared" si="7"/>
        <v>0</v>
      </c>
      <c r="L28" s="88">
        <f t="shared" si="7"/>
        <v>0</v>
      </c>
      <c r="M28" s="88">
        <f t="shared" si="7"/>
        <v>0</v>
      </c>
      <c r="N28" s="89">
        <f t="shared" si="7"/>
        <v>0</v>
      </c>
      <c r="O28" s="90">
        <f t="shared" si="7"/>
        <v>0</v>
      </c>
    </row>
    <row r="29" spans="1:15" ht="15.75" x14ac:dyDescent="0.25">
      <c r="A29" s="84">
        <v>14</v>
      </c>
      <c r="B29" s="91" t="s">
        <v>5</v>
      </c>
      <c r="C29" s="91"/>
      <c r="D29" s="91"/>
      <c r="E29" s="23">
        <f t="shared" ref="E29:E37" si="8">J29+K29+L29+M29+N29+O29</f>
        <v>0</v>
      </c>
      <c r="F29" s="23">
        <f t="shared" ref="F29:F37" si="9">J29+K29+L29+M29+N29+O29</f>
        <v>0</v>
      </c>
      <c r="G29" s="87"/>
      <c r="H29" s="87"/>
      <c r="I29" s="23">
        <f t="shared" si="6"/>
        <v>0</v>
      </c>
      <c r="J29" s="88">
        <v>0</v>
      </c>
      <c r="K29" s="23">
        <v>0</v>
      </c>
      <c r="L29" s="23">
        <v>0</v>
      </c>
      <c r="M29" s="23">
        <v>0</v>
      </c>
      <c r="N29" s="92">
        <v>0</v>
      </c>
      <c r="O29" s="93">
        <v>0</v>
      </c>
    </row>
    <row r="30" spans="1:15" ht="15.75" x14ac:dyDescent="0.25">
      <c r="A30" s="84">
        <v>15</v>
      </c>
      <c r="B30" s="94" t="s">
        <v>0</v>
      </c>
      <c r="C30" s="94"/>
      <c r="D30" s="94"/>
      <c r="E30" s="23">
        <f t="shared" si="8"/>
        <v>0</v>
      </c>
      <c r="F30" s="23">
        <f t="shared" si="9"/>
        <v>0</v>
      </c>
      <c r="G30" s="87"/>
      <c r="H30" s="87"/>
      <c r="I30" s="23">
        <f t="shared" si="6"/>
        <v>0</v>
      </c>
      <c r="J30" s="88">
        <v>0</v>
      </c>
      <c r="K30" s="23">
        <v>0</v>
      </c>
      <c r="L30" s="23">
        <v>0</v>
      </c>
      <c r="M30" s="23">
        <v>0</v>
      </c>
      <c r="N30" s="92">
        <v>0</v>
      </c>
      <c r="O30" s="93">
        <v>0</v>
      </c>
    </row>
    <row r="31" spans="1:15" ht="15.75" x14ac:dyDescent="0.25">
      <c r="A31" s="84">
        <v>16</v>
      </c>
      <c r="B31" s="94" t="s">
        <v>97</v>
      </c>
      <c r="C31" s="94"/>
      <c r="D31" s="94"/>
      <c r="E31" s="23">
        <f t="shared" si="8"/>
        <v>10622914.640000001</v>
      </c>
      <c r="F31" s="23">
        <f t="shared" si="9"/>
        <v>10622914.640000001</v>
      </c>
      <c r="G31" s="87"/>
      <c r="H31" s="87"/>
      <c r="I31" s="23">
        <f t="shared" si="6"/>
        <v>10622914.640000001</v>
      </c>
      <c r="J31" s="88">
        <f>J32+J33+J34+J35+J36</f>
        <v>10622914.640000001</v>
      </c>
      <c r="K31" s="88">
        <f t="shared" ref="K31:N31" si="10">K32+K33+K34+K35+K36</f>
        <v>0</v>
      </c>
      <c r="L31" s="88">
        <f t="shared" si="10"/>
        <v>0</v>
      </c>
      <c r="M31" s="88">
        <f t="shared" si="10"/>
        <v>0</v>
      </c>
      <c r="N31" s="88">
        <f t="shared" si="10"/>
        <v>0</v>
      </c>
      <c r="O31" s="93">
        <v>0</v>
      </c>
    </row>
    <row r="32" spans="1:15" ht="15.75" x14ac:dyDescent="0.25">
      <c r="A32" s="84">
        <v>17</v>
      </c>
      <c r="B32" s="95" t="s">
        <v>62</v>
      </c>
      <c r="C32" s="96"/>
      <c r="D32" s="96"/>
      <c r="E32" s="23">
        <f t="shared" si="8"/>
        <v>10154959.630000001</v>
      </c>
      <c r="F32" s="23">
        <f t="shared" si="9"/>
        <v>10154959.630000001</v>
      </c>
      <c r="G32" s="87"/>
      <c r="H32" s="87"/>
      <c r="I32" s="23">
        <f t="shared" si="6"/>
        <v>10154959.630000001</v>
      </c>
      <c r="J32" s="97">
        <v>10154959.630000001</v>
      </c>
      <c r="K32" s="23">
        <v>0</v>
      </c>
      <c r="L32" s="23">
        <v>0</v>
      </c>
      <c r="M32" s="23">
        <v>0</v>
      </c>
      <c r="N32" s="92">
        <v>0</v>
      </c>
      <c r="O32" s="93">
        <v>0</v>
      </c>
    </row>
    <row r="33" spans="1:15" ht="15.75" x14ac:dyDescent="0.25">
      <c r="A33" s="84">
        <v>18</v>
      </c>
      <c r="B33" s="95" t="s">
        <v>58</v>
      </c>
      <c r="C33" s="96"/>
      <c r="D33" s="96"/>
      <c r="E33" s="23">
        <f t="shared" si="8"/>
        <v>50000</v>
      </c>
      <c r="F33" s="23">
        <f t="shared" si="9"/>
        <v>50000</v>
      </c>
      <c r="G33" s="87"/>
      <c r="H33" s="87"/>
      <c r="I33" s="23">
        <f t="shared" si="6"/>
        <v>50000</v>
      </c>
      <c r="J33" s="97">
        <v>50000</v>
      </c>
      <c r="K33" s="23">
        <v>0</v>
      </c>
      <c r="L33" s="23">
        <v>0</v>
      </c>
      <c r="M33" s="23">
        <v>0</v>
      </c>
      <c r="N33" s="92">
        <v>0</v>
      </c>
      <c r="O33" s="93">
        <v>0</v>
      </c>
    </row>
    <row r="34" spans="1:15" ht="15.75" x14ac:dyDescent="0.25">
      <c r="A34" s="84">
        <v>19</v>
      </c>
      <c r="B34" s="95" t="s">
        <v>61</v>
      </c>
      <c r="C34" s="96"/>
      <c r="D34" s="96"/>
      <c r="E34" s="23">
        <f t="shared" si="8"/>
        <v>0</v>
      </c>
      <c r="F34" s="23">
        <f t="shared" si="9"/>
        <v>0</v>
      </c>
      <c r="G34" s="87"/>
      <c r="H34" s="87"/>
      <c r="I34" s="23">
        <f t="shared" si="6"/>
        <v>0</v>
      </c>
      <c r="J34" s="97">
        <v>0</v>
      </c>
      <c r="K34" s="23">
        <v>0</v>
      </c>
      <c r="L34" s="23">
        <v>0</v>
      </c>
      <c r="M34" s="23">
        <v>0</v>
      </c>
      <c r="N34" s="92">
        <v>0</v>
      </c>
      <c r="O34" s="93">
        <v>0</v>
      </c>
    </row>
    <row r="35" spans="1:15" ht="15.75" x14ac:dyDescent="0.25">
      <c r="A35" s="84">
        <v>20</v>
      </c>
      <c r="B35" s="95" t="s">
        <v>56</v>
      </c>
      <c r="C35" s="96"/>
      <c r="D35" s="96"/>
      <c r="E35" s="23">
        <f t="shared" si="8"/>
        <v>417955.01</v>
      </c>
      <c r="F35" s="23">
        <f t="shared" si="9"/>
        <v>417955.01</v>
      </c>
      <c r="G35" s="87"/>
      <c r="H35" s="87"/>
      <c r="I35" s="23">
        <f t="shared" si="6"/>
        <v>417955.01</v>
      </c>
      <c r="J35" s="97">
        <v>417955.01</v>
      </c>
      <c r="K35" s="23">
        <v>0</v>
      </c>
      <c r="L35" s="23">
        <v>0</v>
      </c>
      <c r="M35" s="23">
        <v>0</v>
      </c>
      <c r="N35" s="92">
        <v>0</v>
      </c>
      <c r="O35" s="93">
        <v>0</v>
      </c>
    </row>
    <row r="36" spans="1:15" ht="15.75" x14ac:dyDescent="0.25">
      <c r="A36" s="84">
        <v>21</v>
      </c>
      <c r="B36" s="95" t="s">
        <v>70</v>
      </c>
      <c r="C36" s="96"/>
      <c r="D36" s="96"/>
      <c r="E36" s="23">
        <f t="shared" si="8"/>
        <v>0</v>
      </c>
      <c r="F36" s="23">
        <f t="shared" si="9"/>
        <v>0</v>
      </c>
      <c r="G36" s="87"/>
      <c r="H36" s="87"/>
      <c r="I36" s="23">
        <f t="shared" si="6"/>
        <v>0</v>
      </c>
      <c r="J36" s="97">
        <v>0</v>
      </c>
      <c r="K36" s="23">
        <v>0</v>
      </c>
      <c r="L36" s="23">
        <v>0</v>
      </c>
      <c r="M36" s="23">
        <v>0</v>
      </c>
      <c r="N36" s="92">
        <v>0</v>
      </c>
      <c r="O36" s="93">
        <v>0</v>
      </c>
    </row>
    <row r="37" spans="1:15" ht="16.5" thickBot="1" x14ac:dyDescent="0.3">
      <c r="A37" s="98">
        <v>22</v>
      </c>
      <c r="B37" s="99" t="s">
        <v>6</v>
      </c>
      <c r="C37" s="99"/>
      <c r="D37" s="99"/>
      <c r="E37" s="48">
        <f t="shared" si="8"/>
        <v>0</v>
      </c>
      <c r="F37" s="48">
        <f t="shared" si="9"/>
        <v>0</v>
      </c>
      <c r="G37" s="100"/>
      <c r="H37" s="100"/>
      <c r="I37" s="75">
        <f t="shared" si="6"/>
        <v>0</v>
      </c>
      <c r="J37" s="101"/>
      <c r="K37" s="48">
        <v>0</v>
      </c>
      <c r="L37" s="48">
        <v>0</v>
      </c>
      <c r="M37" s="48">
        <v>0</v>
      </c>
      <c r="N37" s="102">
        <v>0</v>
      </c>
      <c r="O37" s="103">
        <v>0</v>
      </c>
    </row>
    <row r="38" spans="1:15" ht="83.25" customHeight="1" x14ac:dyDescent="0.25">
      <c r="A38" s="78">
        <v>23</v>
      </c>
      <c r="B38" s="104" t="s">
        <v>68</v>
      </c>
      <c r="C38" s="105" t="s">
        <v>24</v>
      </c>
      <c r="D38" s="105"/>
      <c r="E38" s="55">
        <f>E41+E42+E40</f>
        <v>7777843.0899999999</v>
      </c>
      <c r="F38" s="55">
        <f>F41+F42+F40</f>
        <v>7777843.0899999999</v>
      </c>
      <c r="G38" s="87">
        <v>2022</v>
      </c>
      <c r="H38" s="87">
        <v>2023</v>
      </c>
      <c r="I38" s="106">
        <f>J38+K38+L38+M38+N38+O38</f>
        <v>7777843.0899999999</v>
      </c>
      <c r="J38" s="107">
        <f>J40+J41+J42+J48</f>
        <v>7777843.0899999999</v>
      </c>
      <c r="K38" s="55">
        <f>K40+K41+K42+K48</f>
        <v>0</v>
      </c>
      <c r="L38" s="55">
        <f>L40+L41+L42+L48</f>
        <v>0</v>
      </c>
      <c r="M38" s="55">
        <f>M40+M41+M42+M48</f>
        <v>0</v>
      </c>
      <c r="N38" s="56">
        <f t="shared" ref="N38:O38" si="11">N40+N41+N42+N48</f>
        <v>0</v>
      </c>
      <c r="O38" s="57">
        <f t="shared" si="11"/>
        <v>0</v>
      </c>
    </row>
    <row r="39" spans="1:15" ht="15.75" customHeight="1" x14ac:dyDescent="0.25">
      <c r="A39" s="84">
        <v>24</v>
      </c>
      <c r="B39" s="85" t="s">
        <v>31</v>
      </c>
      <c r="C39" s="85"/>
      <c r="D39" s="85"/>
      <c r="E39" s="86">
        <f>J39+K39+L39+M39+N39+O39</f>
        <v>7777843.0899999999</v>
      </c>
      <c r="F39" s="86">
        <f>J39+K39+L39+M39+N39+O39</f>
        <v>7777843.0899999999</v>
      </c>
      <c r="G39" s="87"/>
      <c r="H39" s="87"/>
      <c r="I39" s="23">
        <f t="shared" ref="I39:I48" si="12">J39+K39+L39+M39+N39+O39</f>
        <v>7777843.0899999999</v>
      </c>
      <c r="J39" s="88">
        <f>J40+J41+J42+J48</f>
        <v>7777843.0899999999</v>
      </c>
      <c r="K39" s="88">
        <f t="shared" ref="K39:O39" si="13">K40+K41+K42+K48</f>
        <v>0</v>
      </c>
      <c r="L39" s="88">
        <f t="shared" si="13"/>
        <v>0</v>
      </c>
      <c r="M39" s="88">
        <f t="shared" si="13"/>
        <v>0</v>
      </c>
      <c r="N39" s="89">
        <f t="shared" si="13"/>
        <v>0</v>
      </c>
      <c r="O39" s="90">
        <f t="shared" si="13"/>
        <v>0</v>
      </c>
    </row>
    <row r="40" spans="1:15" ht="17.25" customHeight="1" x14ac:dyDescent="0.25">
      <c r="A40" s="84">
        <v>25</v>
      </c>
      <c r="B40" s="91" t="s">
        <v>5</v>
      </c>
      <c r="C40" s="91"/>
      <c r="D40" s="91"/>
      <c r="E40" s="23">
        <f t="shared" ref="E40:E48" si="14">J40+K40+L40+M40+N40+O40</f>
        <v>0</v>
      </c>
      <c r="F40" s="23">
        <f t="shared" ref="F40:F48" si="15">J40+K40+L40+M40+N40+O40</f>
        <v>0</v>
      </c>
      <c r="G40" s="87"/>
      <c r="H40" s="87"/>
      <c r="I40" s="23">
        <f t="shared" si="12"/>
        <v>0</v>
      </c>
      <c r="J40" s="88">
        <v>0</v>
      </c>
      <c r="K40" s="23">
        <v>0</v>
      </c>
      <c r="L40" s="23">
        <v>0</v>
      </c>
      <c r="M40" s="23">
        <v>0</v>
      </c>
      <c r="N40" s="92">
        <v>0</v>
      </c>
      <c r="O40" s="93">
        <v>0</v>
      </c>
    </row>
    <row r="41" spans="1:15" ht="16.149999999999999" customHeight="1" x14ac:dyDescent="0.25">
      <c r="A41" s="84">
        <v>26</v>
      </c>
      <c r="B41" s="94" t="s">
        <v>0</v>
      </c>
      <c r="C41" s="94"/>
      <c r="D41" s="94"/>
      <c r="E41" s="23">
        <f t="shared" si="14"/>
        <v>0</v>
      </c>
      <c r="F41" s="23">
        <f t="shared" si="15"/>
        <v>0</v>
      </c>
      <c r="G41" s="87"/>
      <c r="H41" s="87"/>
      <c r="I41" s="23">
        <f t="shared" si="12"/>
        <v>0</v>
      </c>
      <c r="J41" s="88">
        <v>0</v>
      </c>
      <c r="K41" s="23">
        <v>0</v>
      </c>
      <c r="L41" s="23">
        <v>0</v>
      </c>
      <c r="M41" s="23">
        <v>0</v>
      </c>
      <c r="N41" s="92">
        <v>0</v>
      </c>
      <c r="O41" s="93">
        <v>0</v>
      </c>
    </row>
    <row r="42" spans="1:15" ht="18.600000000000001" customHeight="1" x14ac:dyDescent="0.25">
      <c r="A42" s="84">
        <v>27</v>
      </c>
      <c r="B42" s="94" t="s">
        <v>97</v>
      </c>
      <c r="C42" s="94"/>
      <c r="D42" s="94"/>
      <c r="E42" s="23">
        <f t="shared" si="14"/>
        <v>7777843.0899999999</v>
      </c>
      <c r="F42" s="23">
        <f t="shared" si="15"/>
        <v>7777843.0899999999</v>
      </c>
      <c r="G42" s="87"/>
      <c r="H42" s="87"/>
      <c r="I42" s="23">
        <f t="shared" si="12"/>
        <v>7777843.0899999999</v>
      </c>
      <c r="J42" s="88">
        <f>J43+J44+J45+J46+J47</f>
        <v>7777843.0899999999</v>
      </c>
      <c r="K42" s="23">
        <v>0</v>
      </c>
      <c r="L42" s="23">
        <v>0</v>
      </c>
      <c r="M42" s="23">
        <v>0</v>
      </c>
      <c r="N42" s="92">
        <v>0</v>
      </c>
      <c r="O42" s="93">
        <v>0</v>
      </c>
    </row>
    <row r="43" spans="1:15" ht="18.600000000000001" customHeight="1" x14ac:dyDescent="0.25">
      <c r="A43" s="84">
        <v>28</v>
      </c>
      <c r="B43" s="95" t="s">
        <v>62</v>
      </c>
      <c r="C43" s="96"/>
      <c r="D43" s="96"/>
      <c r="E43" s="23">
        <f t="shared" si="14"/>
        <v>6502500.3700000001</v>
      </c>
      <c r="F43" s="23">
        <f t="shared" si="15"/>
        <v>6502500.3700000001</v>
      </c>
      <c r="G43" s="87"/>
      <c r="H43" s="87"/>
      <c r="I43" s="23">
        <f t="shared" si="12"/>
        <v>6502500.3700000001</v>
      </c>
      <c r="J43" s="97">
        <v>6502500.3700000001</v>
      </c>
      <c r="K43" s="23">
        <v>0</v>
      </c>
      <c r="L43" s="23">
        <v>0</v>
      </c>
      <c r="M43" s="23">
        <v>0</v>
      </c>
      <c r="N43" s="92">
        <v>0</v>
      </c>
      <c r="O43" s="93">
        <v>0</v>
      </c>
    </row>
    <row r="44" spans="1:15" ht="18.600000000000001" customHeight="1" x14ac:dyDescent="0.25">
      <c r="A44" s="84">
        <v>29</v>
      </c>
      <c r="B44" s="95" t="s">
        <v>58</v>
      </c>
      <c r="C44" s="96"/>
      <c r="D44" s="96"/>
      <c r="E44" s="23">
        <f t="shared" si="14"/>
        <v>144800</v>
      </c>
      <c r="F44" s="23">
        <f t="shared" si="15"/>
        <v>144800</v>
      </c>
      <c r="G44" s="87"/>
      <c r="H44" s="87"/>
      <c r="I44" s="23">
        <f t="shared" si="12"/>
        <v>144800</v>
      </c>
      <c r="J44" s="97">
        <v>144800</v>
      </c>
      <c r="K44" s="23">
        <v>0</v>
      </c>
      <c r="L44" s="23">
        <v>0</v>
      </c>
      <c r="M44" s="23">
        <v>0</v>
      </c>
      <c r="N44" s="92">
        <v>0</v>
      </c>
      <c r="O44" s="93">
        <v>0</v>
      </c>
    </row>
    <row r="45" spans="1:15" ht="18.600000000000001" customHeight="1" x14ac:dyDescent="0.25">
      <c r="A45" s="84">
        <v>30</v>
      </c>
      <c r="B45" s="95" t="s">
        <v>61</v>
      </c>
      <c r="C45" s="96"/>
      <c r="D45" s="96"/>
      <c r="E45" s="23">
        <f t="shared" si="14"/>
        <v>8542.7199999999993</v>
      </c>
      <c r="F45" s="23">
        <f t="shared" si="15"/>
        <v>8542.7199999999993</v>
      </c>
      <c r="G45" s="87"/>
      <c r="H45" s="87"/>
      <c r="I45" s="23">
        <f t="shared" si="12"/>
        <v>8542.7199999999993</v>
      </c>
      <c r="J45" s="97">
        <v>8542.7199999999993</v>
      </c>
      <c r="K45" s="23">
        <v>0</v>
      </c>
      <c r="L45" s="23">
        <v>0</v>
      </c>
      <c r="M45" s="23">
        <v>0</v>
      </c>
      <c r="N45" s="92">
        <v>0</v>
      </c>
      <c r="O45" s="93">
        <v>0</v>
      </c>
    </row>
    <row r="46" spans="1:15" ht="18.600000000000001" customHeight="1" x14ac:dyDescent="0.25">
      <c r="A46" s="84">
        <v>31</v>
      </c>
      <c r="B46" s="95" t="s">
        <v>56</v>
      </c>
      <c r="C46" s="96"/>
      <c r="D46" s="96"/>
      <c r="E46" s="23">
        <f t="shared" si="14"/>
        <v>1122000</v>
      </c>
      <c r="F46" s="23">
        <f t="shared" si="15"/>
        <v>1122000</v>
      </c>
      <c r="G46" s="87"/>
      <c r="H46" s="87"/>
      <c r="I46" s="23">
        <f t="shared" si="12"/>
        <v>1122000</v>
      </c>
      <c r="J46" s="97">
        <v>1122000</v>
      </c>
      <c r="K46" s="23">
        <v>0</v>
      </c>
      <c r="L46" s="23">
        <v>0</v>
      </c>
      <c r="M46" s="23">
        <v>0</v>
      </c>
      <c r="N46" s="92">
        <v>0</v>
      </c>
      <c r="O46" s="93">
        <v>0</v>
      </c>
    </row>
    <row r="47" spans="1:15" ht="18.600000000000001" customHeight="1" x14ac:dyDescent="0.25">
      <c r="A47" s="84">
        <v>32</v>
      </c>
      <c r="B47" s="95" t="s">
        <v>70</v>
      </c>
      <c r="C47" s="96"/>
      <c r="D47" s="96"/>
      <c r="E47" s="23">
        <f t="shared" si="14"/>
        <v>0</v>
      </c>
      <c r="F47" s="23">
        <f t="shared" si="15"/>
        <v>0</v>
      </c>
      <c r="G47" s="87"/>
      <c r="H47" s="87"/>
      <c r="I47" s="23">
        <f t="shared" si="12"/>
        <v>0</v>
      </c>
      <c r="J47" s="97">
        <v>0</v>
      </c>
      <c r="K47" s="23">
        <v>0</v>
      </c>
      <c r="L47" s="23">
        <v>0</v>
      </c>
      <c r="M47" s="23">
        <v>0</v>
      </c>
      <c r="N47" s="92">
        <v>0</v>
      </c>
      <c r="O47" s="93">
        <v>0</v>
      </c>
    </row>
    <row r="48" spans="1:15" ht="18.600000000000001" customHeight="1" thickBot="1" x14ac:dyDescent="0.3">
      <c r="A48" s="98">
        <v>33</v>
      </c>
      <c r="B48" s="99" t="s">
        <v>6</v>
      </c>
      <c r="C48" s="99"/>
      <c r="D48" s="99"/>
      <c r="E48" s="48">
        <f t="shared" si="14"/>
        <v>0</v>
      </c>
      <c r="F48" s="48">
        <f t="shared" si="15"/>
        <v>0</v>
      </c>
      <c r="G48" s="100"/>
      <c r="H48" s="100"/>
      <c r="I48" s="75">
        <f t="shared" si="12"/>
        <v>0</v>
      </c>
      <c r="J48" s="101">
        <v>0</v>
      </c>
      <c r="K48" s="48">
        <v>0</v>
      </c>
      <c r="L48" s="48">
        <v>0</v>
      </c>
      <c r="M48" s="48">
        <v>0</v>
      </c>
      <c r="N48" s="102">
        <v>0</v>
      </c>
      <c r="O48" s="103">
        <v>0</v>
      </c>
    </row>
    <row r="49" spans="1:15" ht="157.5" x14ac:dyDescent="0.25">
      <c r="A49" s="78">
        <v>34</v>
      </c>
      <c r="B49" s="79" t="s">
        <v>71</v>
      </c>
      <c r="C49" s="80" t="s">
        <v>69</v>
      </c>
      <c r="D49" s="80"/>
      <c r="E49" s="52">
        <f>E52+E53+E51</f>
        <v>12434798</v>
      </c>
      <c r="F49" s="52">
        <f>F52+F53+F51</f>
        <v>12434798</v>
      </c>
      <c r="G49" s="81">
        <v>2023</v>
      </c>
      <c r="H49" s="81">
        <v>2025</v>
      </c>
      <c r="I49" s="82">
        <f>J49+K49+L49+M49+N49+O49</f>
        <v>12434798</v>
      </c>
      <c r="J49" s="83">
        <f t="shared" ref="J49:O49" si="16">J51+J52+J53+J60</f>
        <v>595000</v>
      </c>
      <c r="K49" s="52">
        <f t="shared" si="16"/>
        <v>10817766.18</v>
      </c>
      <c r="L49" s="52">
        <f t="shared" si="16"/>
        <v>1022031.82</v>
      </c>
      <c r="M49" s="52">
        <f t="shared" si="16"/>
        <v>0</v>
      </c>
      <c r="N49" s="53">
        <f t="shared" si="16"/>
        <v>0</v>
      </c>
      <c r="O49" s="54">
        <f t="shared" si="16"/>
        <v>0</v>
      </c>
    </row>
    <row r="50" spans="1:15" ht="15.75" x14ac:dyDescent="0.25">
      <c r="A50" s="84">
        <v>35</v>
      </c>
      <c r="B50" s="85" t="s">
        <v>32</v>
      </c>
      <c r="C50" s="85"/>
      <c r="D50" s="85"/>
      <c r="E50" s="86">
        <f>J50+K50+L50+M50+N50+O50</f>
        <v>12434798</v>
      </c>
      <c r="F50" s="86">
        <f>J50+K50+L50+M50+N50+O50</f>
        <v>12434798</v>
      </c>
      <c r="G50" s="87"/>
      <c r="H50" s="87"/>
      <c r="I50" s="23">
        <f t="shared" ref="I50:I60" si="17">J50+K50+L50+M50+N50+O50</f>
        <v>12434798</v>
      </c>
      <c r="J50" s="88">
        <f t="shared" ref="J50:O50" si="18">J51+J52+J53+J60</f>
        <v>595000</v>
      </c>
      <c r="K50" s="88">
        <f t="shared" si="18"/>
        <v>10817766.18</v>
      </c>
      <c r="L50" s="88">
        <f t="shared" si="18"/>
        <v>1022031.82</v>
      </c>
      <c r="M50" s="88">
        <f t="shared" si="18"/>
        <v>0</v>
      </c>
      <c r="N50" s="89">
        <f t="shared" si="18"/>
        <v>0</v>
      </c>
      <c r="O50" s="90">
        <f t="shared" si="18"/>
        <v>0</v>
      </c>
    </row>
    <row r="51" spans="1:15" ht="15.75" x14ac:dyDescent="0.25">
      <c r="A51" s="84">
        <v>36</v>
      </c>
      <c r="B51" s="91" t="s">
        <v>5</v>
      </c>
      <c r="C51" s="91"/>
      <c r="D51" s="91"/>
      <c r="E51" s="23">
        <f t="shared" ref="E51:E60" si="19">J51+K51+L51+M51+N51+O51</f>
        <v>0</v>
      </c>
      <c r="F51" s="23">
        <f t="shared" ref="F51:F60" si="20">J51+K51+L51+M51+N51+O51</f>
        <v>0</v>
      </c>
      <c r="G51" s="87"/>
      <c r="H51" s="87"/>
      <c r="I51" s="23">
        <f t="shared" si="17"/>
        <v>0</v>
      </c>
      <c r="J51" s="88">
        <v>0</v>
      </c>
      <c r="K51" s="23">
        <v>0</v>
      </c>
      <c r="L51" s="23">
        <v>0</v>
      </c>
      <c r="M51" s="23">
        <v>0</v>
      </c>
      <c r="N51" s="92">
        <v>0</v>
      </c>
      <c r="O51" s="93">
        <v>0</v>
      </c>
    </row>
    <row r="52" spans="1:15" ht="15.75" x14ac:dyDescent="0.25">
      <c r="A52" s="84">
        <v>37</v>
      </c>
      <c r="B52" s="94" t="s">
        <v>0</v>
      </c>
      <c r="C52" s="94"/>
      <c r="D52" s="94"/>
      <c r="E52" s="23">
        <f t="shared" si="19"/>
        <v>0</v>
      </c>
      <c r="F52" s="23">
        <f t="shared" si="20"/>
        <v>0</v>
      </c>
      <c r="G52" s="87"/>
      <c r="H52" s="87"/>
      <c r="I52" s="23">
        <f t="shared" si="17"/>
        <v>0</v>
      </c>
      <c r="J52" s="88">
        <v>0</v>
      </c>
      <c r="K52" s="23">
        <v>0</v>
      </c>
      <c r="L52" s="23">
        <v>0</v>
      </c>
      <c r="M52" s="23">
        <v>0</v>
      </c>
      <c r="N52" s="92">
        <v>0</v>
      </c>
      <c r="O52" s="93">
        <v>0</v>
      </c>
    </row>
    <row r="53" spans="1:15" ht="15.75" x14ac:dyDescent="0.25">
      <c r="A53" s="84">
        <v>38</v>
      </c>
      <c r="B53" s="94" t="s">
        <v>97</v>
      </c>
      <c r="C53" s="94"/>
      <c r="D53" s="94"/>
      <c r="E53" s="23">
        <f t="shared" si="19"/>
        <v>12434798</v>
      </c>
      <c r="F53" s="23">
        <f t="shared" si="20"/>
        <v>12434798</v>
      </c>
      <c r="G53" s="87"/>
      <c r="H53" s="87"/>
      <c r="I53" s="23">
        <f t="shared" si="17"/>
        <v>12434798</v>
      </c>
      <c r="J53" s="88">
        <f>SUM(J54:J59)</f>
        <v>595000</v>
      </c>
      <c r="K53" s="88">
        <f>SUM(K54:K59)</f>
        <v>10817766.18</v>
      </c>
      <c r="L53" s="88">
        <f>SUM(L55:L59)</f>
        <v>1022031.82</v>
      </c>
      <c r="M53" s="88">
        <f>SUM(M55:M59)</f>
        <v>0</v>
      </c>
      <c r="N53" s="88">
        <f>SUM(N55:N59)</f>
        <v>0</v>
      </c>
      <c r="O53" s="88">
        <f>SUM(O55:O59)</f>
        <v>0</v>
      </c>
    </row>
    <row r="54" spans="1:15" ht="15.75" x14ac:dyDescent="0.25">
      <c r="A54" s="84">
        <v>39</v>
      </c>
      <c r="B54" s="95" t="s">
        <v>63</v>
      </c>
      <c r="C54" s="96"/>
      <c r="D54" s="96"/>
      <c r="E54" s="23">
        <f t="shared" si="19"/>
        <v>1887031.8199999998</v>
      </c>
      <c r="F54" s="23">
        <f t="shared" si="20"/>
        <v>1887031.8199999998</v>
      </c>
      <c r="G54" s="87"/>
      <c r="H54" s="87"/>
      <c r="I54" s="23">
        <f t="shared" si="17"/>
        <v>1887031.8199999998</v>
      </c>
      <c r="J54" s="97">
        <v>595000</v>
      </c>
      <c r="K54" s="88">
        <v>270000</v>
      </c>
      <c r="L54" s="88">
        <f t="shared" ref="L54:O54" si="21">SUM(L56:L60)</f>
        <v>1022031.82</v>
      </c>
      <c r="M54" s="88">
        <f t="shared" si="21"/>
        <v>0</v>
      </c>
      <c r="N54" s="88">
        <f t="shared" si="21"/>
        <v>0</v>
      </c>
      <c r="O54" s="88">
        <f t="shared" si="21"/>
        <v>0</v>
      </c>
    </row>
    <row r="55" spans="1:15" ht="15.75" x14ac:dyDescent="0.25">
      <c r="A55" s="84">
        <v>40</v>
      </c>
      <c r="B55" s="95" t="s">
        <v>62</v>
      </c>
      <c r="C55" s="96"/>
      <c r="D55" s="96"/>
      <c r="E55" s="23">
        <f t="shared" si="19"/>
        <v>9258939.5</v>
      </c>
      <c r="F55" s="23">
        <f t="shared" si="20"/>
        <v>9258939.5</v>
      </c>
      <c r="G55" s="87"/>
      <c r="H55" s="87"/>
      <c r="I55" s="23">
        <f t="shared" si="17"/>
        <v>9258939.5</v>
      </c>
      <c r="J55" s="97">
        <v>0</v>
      </c>
      <c r="K55" s="49">
        <v>9258939.5</v>
      </c>
      <c r="L55" s="49">
        <v>0</v>
      </c>
      <c r="M55" s="88">
        <f t="shared" ref="M55:O56" si="22">SUM(M56:M60)</f>
        <v>0</v>
      </c>
      <c r="N55" s="88">
        <f t="shared" si="22"/>
        <v>0</v>
      </c>
      <c r="O55" s="88">
        <f t="shared" si="22"/>
        <v>0</v>
      </c>
    </row>
    <row r="56" spans="1:15" ht="15.75" x14ac:dyDescent="0.25">
      <c r="A56" s="84">
        <v>41</v>
      </c>
      <c r="B56" s="95" t="s">
        <v>58</v>
      </c>
      <c r="C56" s="96"/>
      <c r="D56" s="96"/>
      <c r="E56" s="23">
        <f t="shared" si="19"/>
        <v>75000</v>
      </c>
      <c r="F56" s="23">
        <f t="shared" si="20"/>
        <v>75000</v>
      </c>
      <c r="G56" s="87"/>
      <c r="H56" s="87"/>
      <c r="I56" s="23">
        <f t="shared" si="17"/>
        <v>75000</v>
      </c>
      <c r="J56" s="97">
        <v>0</v>
      </c>
      <c r="K56" s="49">
        <v>75000</v>
      </c>
      <c r="L56" s="49">
        <v>0</v>
      </c>
      <c r="M56" s="88">
        <f t="shared" si="22"/>
        <v>0</v>
      </c>
      <c r="N56" s="88">
        <f t="shared" si="22"/>
        <v>0</v>
      </c>
      <c r="O56" s="88">
        <f t="shared" si="22"/>
        <v>0</v>
      </c>
    </row>
    <row r="57" spans="1:15" ht="15.75" x14ac:dyDescent="0.25">
      <c r="A57" s="84">
        <v>42</v>
      </c>
      <c r="B57" s="95" t="s">
        <v>56</v>
      </c>
      <c r="C57" s="96"/>
      <c r="D57" s="96"/>
      <c r="E57" s="23">
        <f t="shared" si="19"/>
        <v>2044063.64</v>
      </c>
      <c r="F57" s="23">
        <f t="shared" si="20"/>
        <v>2044063.64</v>
      </c>
      <c r="G57" s="87"/>
      <c r="H57" s="87"/>
      <c r="I57" s="23">
        <f t="shared" si="17"/>
        <v>2044063.64</v>
      </c>
      <c r="J57" s="97">
        <v>0</v>
      </c>
      <c r="K57" s="49">
        <v>1022031.82</v>
      </c>
      <c r="L57" s="49">
        <v>1022031.82</v>
      </c>
      <c r="M57" s="88">
        <f t="shared" ref="M57:O59" si="23">SUM(M58:M63)</f>
        <v>0</v>
      </c>
      <c r="N57" s="88">
        <f t="shared" si="23"/>
        <v>0</v>
      </c>
      <c r="O57" s="88">
        <f t="shared" si="23"/>
        <v>0</v>
      </c>
    </row>
    <row r="58" spans="1:15" ht="15.75" x14ac:dyDescent="0.25">
      <c r="A58" s="84">
        <v>43</v>
      </c>
      <c r="B58" s="95" t="s">
        <v>61</v>
      </c>
      <c r="C58" s="96"/>
      <c r="D58" s="96"/>
      <c r="E58" s="23">
        <f t="shared" si="19"/>
        <v>191794.86</v>
      </c>
      <c r="F58" s="23">
        <f t="shared" si="20"/>
        <v>191794.86</v>
      </c>
      <c r="G58" s="87"/>
      <c r="H58" s="87"/>
      <c r="I58" s="23">
        <f t="shared" si="17"/>
        <v>191794.86</v>
      </c>
      <c r="J58" s="97">
        <v>0</v>
      </c>
      <c r="K58" s="49">
        <v>191794.86</v>
      </c>
      <c r="L58" s="49">
        <v>0</v>
      </c>
      <c r="M58" s="88">
        <f t="shared" si="23"/>
        <v>0</v>
      </c>
      <c r="N58" s="88">
        <f t="shared" si="23"/>
        <v>0</v>
      </c>
      <c r="O58" s="88">
        <f t="shared" si="23"/>
        <v>0</v>
      </c>
    </row>
    <row r="59" spans="1:15" ht="15.75" x14ac:dyDescent="0.25">
      <c r="A59" s="84">
        <v>44</v>
      </c>
      <c r="B59" s="95" t="s">
        <v>57</v>
      </c>
      <c r="C59" s="96"/>
      <c r="D59" s="96"/>
      <c r="E59" s="23">
        <f t="shared" si="19"/>
        <v>0</v>
      </c>
      <c r="F59" s="23">
        <f t="shared" si="20"/>
        <v>0</v>
      </c>
      <c r="G59" s="87"/>
      <c r="H59" s="87"/>
      <c r="I59" s="23">
        <f t="shared" si="17"/>
        <v>0</v>
      </c>
      <c r="J59" s="97">
        <v>0</v>
      </c>
      <c r="K59" s="49">
        <v>0</v>
      </c>
      <c r="L59" s="49">
        <v>0</v>
      </c>
      <c r="M59" s="88">
        <f t="shared" si="23"/>
        <v>0</v>
      </c>
      <c r="N59" s="88">
        <f t="shared" si="23"/>
        <v>0</v>
      </c>
      <c r="O59" s="88">
        <f t="shared" si="23"/>
        <v>0</v>
      </c>
    </row>
    <row r="60" spans="1:15" ht="16.5" thickBot="1" x14ac:dyDescent="0.3">
      <c r="A60" s="98">
        <v>45</v>
      </c>
      <c r="B60" s="99" t="s">
        <v>6</v>
      </c>
      <c r="C60" s="99"/>
      <c r="D60" s="99"/>
      <c r="E60" s="48">
        <f t="shared" si="19"/>
        <v>0</v>
      </c>
      <c r="F60" s="48">
        <f t="shared" si="20"/>
        <v>0</v>
      </c>
      <c r="G60" s="100"/>
      <c r="H60" s="100"/>
      <c r="I60" s="75">
        <f t="shared" si="17"/>
        <v>0</v>
      </c>
      <c r="J60" s="101">
        <v>0</v>
      </c>
      <c r="K60" s="48">
        <v>0</v>
      </c>
      <c r="L60" s="48">
        <v>0</v>
      </c>
      <c r="M60" s="48">
        <v>0</v>
      </c>
      <c r="N60" s="102">
        <v>0</v>
      </c>
      <c r="O60" s="103">
        <v>0</v>
      </c>
    </row>
    <row r="61" spans="1:15" ht="94.5" x14ac:dyDescent="0.25">
      <c r="A61" s="47">
        <v>46</v>
      </c>
      <c r="B61" s="79" t="s">
        <v>72</v>
      </c>
      <c r="C61" s="80" t="s">
        <v>73</v>
      </c>
      <c r="D61" s="80"/>
      <c r="E61" s="86">
        <f>J61+K61+L61+M61+N61+O61</f>
        <v>8643670</v>
      </c>
      <c r="F61" s="86">
        <f>J61+K61+L61+M61+N61+O61</f>
        <v>8643670</v>
      </c>
      <c r="G61" s="81">
        <v>2023</v>
      </c>
      <c r="H61" s="81">
        <v>2024</v>
      </c>
      <c r="I61" s="82">
        <f>J61+K61+L61+M61+N61+O61</f>
        <v>8643670</v>
      </c>
      <c r="J61" s="83">
        <f>J62</f>
        <v>475000</v>
      </c>
      <c r="K61" s="52">
        <f>K63+K64+K65+K72</f>
        <v>8168670</v>
      </c>
      <c r="L61" s="52">
        <f>L63+L64+L65+L72</f>
        <v>0</v>
      </c>
      <c r="M61" s="52">
        <f>M63+M64+M65+M72</f>
        <v>0</v>
      </c>
      <c r="N61" s="53">
        <f>N63+N64+N65+N72</f>
        <v>0</v>
      </c>
      <c r="O61" s="54">
        <f>O63+O64+O65+O72</f>
        <v>0</v>
      </c>
    </row>
    <row r="62" spans="1:15" ht="15.75" x14ac:dyDescent="0.25">
      <c r="A62" s="84">
        <v>47</v>
      </c>
      <c r="B62" s="85" t="s">
        <v>33</v>
      </c>
      <c r="C62" s="85"/>
      <c r="D62" s="85"/>
      <c r="E62" s="86">
        <f>J62+K62+L62+M62+N62+O62</f>
        <v>8643670</v>
      </c>
      <c r="F62" s="86">
        <f>J62+K62+L62+M62+N62+O62</f>
        <v>8643670</v>
      </c>
      <c r="G62" s="87"/>
      <c r="H62" s="87"/>
      <c r="I62" s="23">
        <f t="shared" ref="I62:I72" si="24">J62+K62+L62+M62+N62+O62</f>
        <v>8643670</v>
      </c>
      <c r="J62" s="88">
        <f t="shared" ref="J62:O62" si="25">J63+J64+J65+J72</f>
        <v>475000</v>
      </c>
      <c r="K62" s="88">
        <f t="shared" si="25"/>
        <v>8168670</v>
      </c>
      <c r="L62" s="88">
        <f t="shared" si="25"/>
        <v>0</v>
      </c>
      <c r="M62" s="88">
        <f t="shared" si="25"/>
        <v>0</v>
      </c>
      <c r="N62" s="89">
        <f t="shared" si="25"/>
        <v>0</v>
      </c>
      <c r="O62" s="90">
        <f t="shared" si="25"/>
        <v>0</v>
      </c>
    </row>
    <row r="63" spans="1:15" ht="15.75" x14ac:dyDescent="0.25">
      <c r="A63" s="84">
        <v>48</v>
      </c>
      <c r="B63" s="91" t="s">
        <v>5</v>
      </c>
      <c r="C63" s="91"/>
      <c r="D63" s="91"/>
      <c r="E63" s="23">
        <f t="shared" ref="E63:E72" si="26">J63+K63+L63+M63+N63+O63</f>
        <v>0</v>
      </c>
      <c r="F63" s="23">
        <f t="shared" ref="F63:F72" si="27">J63+K63+L63+M63+N63+O63</f>
        <v>0</v>
      </c>
      <c r="G63" s="87"/>
      <c r="H63" s="87"/>
      <c r="I63" s="23">
        <f t="shared" si="24"/>
        <v>0</v>
      </c>
      <c r="J63" s="88">
        <v>0</v>
      </c>
      <c r="K63" s="23">
        <v>0</v>
      </c>
      <c r="L63" s="23">
        <v>0</v>
      </c>
      <c r="M63" s="23">
        <v>0</v>
      </c>
      <c r="N63" s="92">
        <v>0</v>
      </c>
      <c r="O63" s="93">
        <v>0</v>
      </c>
    </row>
    <row r="64" spans="1:15" ht="15.75" x14ac:dyDescent="0.25">
      <c r="A64" s="84">
        <v>49</v>
      </c>
      <c r="B64" s="94" t="s">
        <v>0</v>
      </c>
      <c r="C64" s="94"/>
      <c r="D64" s="94"/>
      <c r="E64" s="23">
        <f t="shared" si="26"/>
        <v>0</v>
      </c>
      <c r="F64" s="23">
        <f t="shared" si="27"/>
        <v>0</v>
      </c>
      <c r="G64" s="87"/>
      <c r="H64" s="87"/>
      <c r="I64" s="23">
        <f t="shared" si="24"/>
        <v>0</v>
      </c>
      <c r="J64" s="88">
        <v>0</v>
      </c>
      <c r="K64" s="23">
        <v>0</v>
      </c>
      <c r="L64" s="23">
        <v>0</v>
      </c>
      <c r="M64" s="23">
        <v>0</v>
      </c>
      <c r="N64" s="92">
        <v>0</v>
      </c>
      <c r="O64" s="93">
        <v>0</v>
      </c>
    </row>
    <row r="65" spans="1:15" ht="15.75" x14ac:dyDescent="0.25">
      <c r="A65" s="84">
        <v>50</v>
      </c>
      <c r="B65" s="94" t="s">
        <v>97</v>
      </c>
      <c r="C65" s="94"/>
      <c r="D65" s="94"/>
      <c r="E65" s="23">
        <f>SUM(E66:E71)</f>
        <v>8643670</v>
      </c>
      <c r="F65" s="23">
        <f>SUM(F66:F71)</f>
        <v>8643670</v>
      </c>
      <c r="G65" s="87"/>
      <c r="H65" s="87"/>
      <c r="I65" s="23">
        <f>SUM(J65:O65)</f>
        <v>8643670</v>
      </c>
      <c r="J65" s="76">
        <f>SUM(J66:J71)</f>
        <v>475000</v>
      </c>
      <c r="K65" s="76">
        <f>SUM(K66:K71)</f>
        <v>8168670</v>
      </c>
      <c r="L65" s="76">
        <f t="shared" ref="L65:O66" si="28">SUM(L67:L71)</f>
        <v>0</v>
      </c>
      <c r="M65" s="76">
        <f t="shared" si="28"/>
        <v>0</v>
      </c>
      <c r="N65" s="76">
        <f t="shared" si="28"/>
        <v>0</v>
      </c>
      <c r="O65" s="76">
        <f t="shared" si="28"/>
        <v>0</v>
      </c>
    </row>
    <row r="66" spans="1:15" ht="15.75" x14ac:dyDescent="0.25">
      <c r="A66" s="84">
        <v>51</v>
      </c>
      <c r="B66" s="95" t="s">
        <v>63</v>
      </c>
      <c r="C66" s="96"/>
      <c r="D66" s="96"/>
      <c r="E66" s="49">
        <f>F66</f>
        <v>625000</v>
      </c>
      <c r="F66" s="23">
        <f>I66</f>
        <v>625000</v>
      </c>
      <c r="G66" s="87"/>
      <c r="H66" s="87"/>
      <c r="I66" s="23">
        <f>SUM(J66:O66)</f>
        <v>625000</v>
      </c>
      <c r="J66" s="76">
        <v>475000</v>
      </c>
      <c r="K66" s="108">
        <v>150000</v>
      </c>
      <c r="L66" s="76">
        <f t="shared" si="28"/>
        <v>0</v>
      </c>
      <c r="M66" s="76">
        <f t="shared" si="28"/>
        <v>0</v>
      </c>
      <c r="N66" s="76">
        <f t="shared" si="28"/>
        <v>0</v>
      </c>
      <c r="O66" s="108">
        <f t="shared" si="28"/>
        <v>0</v>
      </c>
    </row>
    <row r="67" spans="1:15" ht="15.75" x14ac:dyDescent="0.25">
      <c r="A67" s="84">
        <v>52</v>
      </c>
      <c r="B67" s="95" t="s">
        <v>62</v>
      </c>
      <c r="C67" s="96"/>
      <c r="D67" s="96"/>
      <c r="E67" s="49">
        <f>F67</f>
        <v>7943670</v>
      </c>
      <c r="F67" s="49">
        <f>I67</f>
        <v>7943670</v>
      </c>
      <c r="G67" s="87"/>
      <c r="H67" s="87"/>
      <c r="I67" s="23">
        <f t="shared" ref="I67:I70" si="29">SUM(J67:O67)</f>
        <v>7943670</v>
      </c>
      <c r="J67" s="88">
        <v>0</v>
      </c>
      <c r="K67" s="49">
        <v>7943670</v>
      </c>
      <c r="L67" s="23">
        <v>0</v>
      </c>
      <c r="M67" s="76">
        <f>SUM(M68:M72)</f>
        <v>0</v>
      </c>
      <c r="N67" s="76">
        <f>SUM(N68:N72)</f>
        <v>0</v>
      </c>
      <c r="O67" s="109">
        <f>SUM(O68:O72)</f>
        <v>0</v>
      </c>
    </row>
    <row r="68" spans="1:15" ht="15.75" x14ac:dyDescent="0.25">
      <c r="A68" s="84">
        <v>53</v>
      </c>
      <c r="B68" s="95" t="s">
        <v>58</v>
      </c>
      <c r="C68" s="96"/>
      <c r="D68" s="96"/>
      <c r="E68" s="49">
        <f t="shared" ref="E68:E71" si="30">F68</f>
        <v>75000</v>
      </c>
      <c r="F68" s="49">
        <f t="shared" ref="F68:F71" si="31">I68</f>
        <v>75000</v>
      </c>
      <c r="G68" s="87"/>
      <c r="H68" s="87"/>
      <c r="I68" s="23">
        <f t="shared" si="29"/>
        <v>75000</v>
      </c>
      <c r="J68" s="97">
        <v>0</v>
      </c>
      <c r="K68" s="49">
        <v>75000</v>
      </c>
      <c r="L68" s="23">
        <v>0</v>
      </c>
      <c r="M68" s="76">
        <f>SUM(M69:M72)</f>
        <v>0</v>
      </c>
      <c r="N68" s="76">
        <f>SUM(N69:N72)</f>
        <v>0</v>
      </c>
      <c r="O68" s="109">
        <f>SUM(O69:O72)</f>
        <v>0</v>
      </c>
    </row>
    <row r="69" spans="1:15" ht="15.75" x14ac:dyDescent="0.25">
      <c r="A69" s="84">
        <v>54</v>
      </c>
      <c r="B69" s="95" t="s">
        <v>56</v>
      </c>
      <c r="C69" s="96"/>
      <c r="D69" s="96"/>
      <c r="E69" s="49">
        <f t="shared" si="30"/>
        <v>0</v>
      </c>
      <c r="F69" s="49">
        <f t="shared" si="31"/>
        <v>0</v>
      </c>
      <c r="G69" s="87"/>
      <c r="H69" s="87"/>
      <c r="I69" s="23">
        <f t="shared" si="29"/>
        <v>0</v>
      </c>
      <c r="J69" s="97">
        <v>0</v>
      </c>
      <c r="K69" s="49">
        <v>0</v>
      </c>
      <c r="L69" s="51">
        <v>0</v>
      </c>
      <c r="M69" s="76">
        <f>SUM(M70:M72)</f>
        <v>0</v>
      </c>
      <c r="N69" s="76">
        <f>SUM(N70:N72)</f>
        <v>0</v>
      </c>
      <c r="O69" s="76">
        <f>SUM(O70:O72)</f>
        <v>0</v>
      </c>
    </row>
    <row r="70" spans="1:15" ht="15.75" x14ac:dyDescent="0.25">
      <c r="A70" s="84">
        <v>55</v>
      </c>
      <c r="B70" s="95" t="s">
        <v>61</v>
      </c>
      <c r="C70" s="96"/>
      <c r="D70" s="96"/>
      <c r="E70" s="49">
        <f t="shared" si="30"/>
        <v>0</v>
      </c>
      <c r="F70" s="49">
        <f t="shared" si="31"/>
        <v>0</v>
      </c>
      <c r="G70" s="87"/>
      <c r="H70" s="87"/>
      <c r="I70" s="23">
        <f t="shared" si="29"/>
        <v>0</v>
      </c>
      <c r="J70" s="97">
        <v>0</v>
      </c>
      <c r="K70" s="49">
        <v>0</v>
      </c>
      <c r="L70" s="51">
        <v>0</v>
      </c>
      <c r="M70" s="76">
        <f>SUM(M71:M72)</f>
        <v>0</v>
      </c>
      <c r="N70" s="76">
        <f>SUM(N71:N72)</f>
        <v>0</v>
      </c>
      <c r="O70" s="76">
        <f>SUM(O71:O72)</f>
        <v>0</v>
      </c>
    </row>
    <row r="71" spans="1:15" ht="15.75" x14ac:dyDescent="0.25">
      <c r="A71" s="84">
        <v>56</v>
      </c>
      <c r="B71" s="95" t="s">
        <v>57</v>
      </c>
      <c r="C71" s="96"/>
      <c r="D71" s="96"/>
      <c r="E71" s="49">
        <f t="shared" si="30"/>
        <v>0</v>
      </c>
      <c r="F71" s="49">
        <f t="shared" si="31"/>
        <v>0</v>
      </c>
      <c r="G71" s="87"/>
      <c r="H71" s="87"/>
      <c r="I71" s="75">
        <v>0</v>
      </c>
      <c r="J71" s="97">
        <v>0</v>
      </c>
      <c r="K71" s="49">
        <v>0</v>
      </c>
      <c r="L71" s="51">
        <v>0</v>
      </c>
      <c r="M71" s="76">
        <f>SUM(M72:M72)</f>
        <v>0</v>
      </c>
      <c r="N71" s="76">
        <f>SUM(N72:N72)</f>
        <v>0</v>
      </c>
      <c r="O71" s="76">
        <f>SUM(O72:O72)</f>
        <v>0</v>
      </c>
    </row>
    <row r="72" spans="1:15" ht="16.5" thickBot="1" x14ac:dyDescent="0.3">
      <c r="A72" s="110">
        <v>57</v>
      </c>
      <c r="B72" s="99" t="s">
        <v>6</v>
      </c>
      <c r="C72" s="99"/>
      <c r="D72" s="99"/>
      <c r="E72" s="48">
        <f t="shared" si="26"/>
        <v>0</v>
      </c>
      <c r="F72" s="48">
        <f t="shared" si="27"/>
        <v>0</v>
      </c>
      <c r="G72" s="100"/>
      <c r="H72" s="100"/>
      <c r="I72" s="111">
        <f t="shared" si="24"/>
        <v>0</v>
      </c>
      <c r="J72" s="101">
        <v>0</v>
      </c>
      <c r="K72" s="48">
        <v>0</v>
      </c>
      <c r="L72" s="48">
        <v>0</v>
      </c>
      <c r="M72" s="48">
        <v>0</v>
      </c>
      <c r="N72" s="102">
        <v>0</v>
      </c>
      <c r="O72" s="103">
        <v>0</v>
      </c>
    </row>
    <row r="73" spans="1:15" ht="126" x14ac:dyDescent="0.25">
      <c r="A73" s="112">
        <v>58</v>
      </c>
      <c r="B73" s="79" t="s">
        <v>75</v>
      </c>
      <c r="C73" s="80" t="s">
        <v>76</v>
      </c>
      <c r="D73" s="80"/>
      <c r="E73" s="86">
        <f>J73+K73+L73+M73+N73+O73</f>
        <v>530000</v>
      </c>
      <c r="F73" s="86">
        <f>J73+K73+L73+M73+N73+O73</f>
        <v>530000</v>
      </c>
      <c r="G73" s="81">
        <v>2023</v>
      </c>
      <c r="H73" s="81">
        <v>2024</v>
      </c>
      <c r="I73" s="82">
        <f>J73+K73+L73+M73+N73+O73</f>
        <v>530000</v>
      </c>
      <c r="J73" s="83">
        <f>J74</f>
        <v>265000</v>
      </c>
      <c r="K73" s="52">
        <f>K75+K76+K77+K84</f>
        <v>265000</v>
      </c>
      <c r="L73" s="52">
        <f>L75+L76+L77+L84</f>
        <v>0</v>
      </c>
      <c r="M73" s="52">
        <f>M75+M76+M77+M84</f>
        <v>0</v>
      </c>
      <c r="N73" s="53">
        <f>N75+N76+N77+N84</f>
        <v>0</v>
      </c>
      <c r="O73" s="113"/>
    </row>
    <row r="74" spans="1:15" ht="15.75" x14ac:dyDescent="0.25">
      <c r="A74" s="84">
        <v>59</v>
      </c>
      <c r="B74" s="85" t="s">
        <v>74</v>
      </c>
      <c r="C74" s="85"/>
      <c r="D74" s="85"/>
      <c r="E74" s="86">
        <f>J74+K74+L74+M74+N74+O74</f>
        <v>530000</v>
      </c>
      <c r="F74" s="86">
        <f>J74+K74+L74+M74+N74+O74</f>
        <v>530000</v>
      </c>
      <c r="G74" s="87"/>
      <c r="H74" s="87"/>
      <c r="I74" s="23">
        <f t="shared" ref="I74:I76" si="32">J74+K74+L74+M74+N74+O74</f>
        <v>530000</v>
      </c>
      <c r="J74" s="88">
        <f>J75+J76+J77+J84</f>
        <v>265000</v>
      </c>
      <c r="K74" s="88">
        <f>K75+K76+K77+K84</f>
        <v>265000</v>
      </c>
      <c r="L74" s="88">
        <f>L75+L76+L77+L84</f>
        <v>0</v>
      </c>
      <c r="M74" s="88">
        <f>M75+M76+M77+M84</f>
        <v>0</v>
      </c>
      <c r="N74" s="89">
        <f>N75+N76+N77+N84</f>
        <v>0</v>
      </c>
      <c r="O74" s="113"/>
    </row>
    <row r="75" spans="1:15" ht="15.75" x14ac:dyDescent="0.25">
      <c r="A75" s="84">
        <v>60</v>
      </c>
      <c r="B75" s="91" t="s">
        <v>5</v>
      </c>
      <c r="C75" s="91"/>
      <c r="D75" s="91"/>
      <c r="E75" s="23">
        <f t="shared" ref="E75:E76" si="33">J75+K75+L75+M75+N75+O75</f>
        <v>0</v>
      </c>
      <c r="F75" s="23">
        <f t="shared" ref="F75:F76" si="34">J75+K75+L75+M75+N75+O75</f>
        <v>0</v>
      </c>
      <c r="G75" s="87"/>
      <c r="H75" s="87"/>
      <c r="I75" s="23">
        <f t="shared" si="32"/>
        <v>0</v>
      </c>
      <c r="J75" s="88">
        <v>0</v>
      </c>
      <c r="K75" s="23">
        <v>0</v>
      </c>
      <c r="L75" s="23">
        <v>0</v>
      </c>
      <c r="M75" s="23">
        <v>0</v>
      </c>
      <c r="N75" s="92">
        <v>0</v>
      </c>
      <c r="O75" s="113"/>
    </row>
    <row r="76" spans="1:15" ht="15.75" x14ac:dyDescent="0.25">
      <c r="A76" s="84">
        <v>61</v>
      </c>
      <c r="B76" s="94" t="s">
        <v>0</v>
      </c>
      <c r="C76" s="94"/>
      <c r="D76" s="94"/>
      <c r="E76" s="23">
        <f t="shared" si="33"/>
        <v>0</v>
      </c>
      <c r="F76" s="23">
        <f t="shared" si="34"/>
        <v>0</v>
      </c>
      <c r="G76" s="87"/>
      <c r="H76" s="87"/>
      <c r="I76" s="23">
        <f t="shared" si="32"/>
        <v>0</v>
      </c>
      <c r="J76" s="88">
        <v>0</v>
      </c>
      <c r="K76" s="23">
        <v>0</v>
      </c>
      <c r="L76" s="23">
        <v>0</v>
      </c>
      <c r="M76" s="23">
        <v>0</v>
      </c>
      <c r="N76" s="92">
        <v>0</v>
      </c>
      <c r="O76" s="113"/>
    </row>
    <row r="77" spans="1:15" ht="15.75" x14ac:dyDescent="0.25">
      <c r="A77" s="84">
        <v>62</v>
      </c>
      <c r="B77" s="94" t="s">
        <v>97</v>
      </c>
      <c r="C77" s="94"/>
      <c r="D77" s="94"/>
      <c r="E77" s="23">
        <f>SUM(E78:E83)</f>
        <v>530000</v>
      </c>
      <c r="F77" s="23">
        <f>SUM(F78:F83)</f>
        <v>530000</v>
      </c>
      <c r="G77" s="87"/>
      <c r="H77" s="87"/>
      <c r="I77" s="23">
        <f>SUM(J77:O77)</f>
        <v>530000</v>
      </c>
      <c r="J77" s="76">
        <f>SUM(J78:J83)</f>
        <v>265000</v>
      </c>
      <c r="K77" s="76">
        <f>SUM(K78:K83)</f>
        <v>265000</v>
      </c>
      <c r="L77" s="76">
        <f t="shared" ref="L77:N78" si="35">SUM(L79:L83)</f>
        <v>0</v>
      </c>
      <c r="M77" s="76">
        <f t="shared" si="35"/>
        <v>0</v>
      </c>
      <c r="N77" s="76">
        <f t="shared" si="35"/>
        <v>0</v>
      </c>
      <c r="O77" s="113"/>
    </row>
    <row r="78" spans="1:15" ht="15.75" x14ac:dyDescent="0.25">
      <c r="A78" s="84">
        <v>63</v>
      </c>
      <c r="B78" s="95" t="s">
        <v>63</v>
      </c>
      <c r="C78" s="96"/>
      <c r="D78" s="96"/>
      <c r="E78" s="49">
        <f>F78</f>
        <v>530000</v>
      </c>
      <c r="F78" s="23">
        <f>I78</f>
        <v>530000</v>
      </c>
      <c r="G78" s="87"/>
      <c r="H78" s="87"/>
      <c r="I78" s="23">
        <f>SUM(J78:O78)</f>
        <v>530000</v>
      </c>
      <c r="J78" s="76">
        <v>265000</v>
      </c>
      <c r="K78" s="108">
        <v>265000</v>
      </c>
      <c r="L78" s="76">
        <f t="shared" si="35"/>
        <v>0</v>
      </c>
      <c r="M78" s="76">
        <f t="shared" si="35"/>
        <v>0</v>
      </c>
      <c r="N78" s="76">
        <f t="shared" si="35"/>
        <v>0</v>
      </c>
      <c r="O78" s="113"/>
    </row>
    <row r="79" spans="1:15" ht="15.75" x14ac:dyDescent="0.25">
      <c r="A79" s="84">
        <v>64</v>
      </c>
      <c r="B79" s="95" t="s">
        <v>62</v>
      </c>
      <c r="C79" s="96"/>
      <c r="D79" s="96"/>
      <c r="E79" s="49">
        <f>F79</f>
        <v>0</v>
      </c>
      <c r="F79" s="49">
        <f>I79</f>
        <v>0</v>
      </c>
      <c r="G79" s="87"/>
      <c r="H79" s="87"/>
      <c r="I79" s="23">
        <f t="shared" ref="I79:I82" si="36">SUM(J79:O79)</f>
        <v>0</v>
      </c>
      <c r="J79" s="88">
        <v>0</v>
      </c>
      <c r="K79" s="49">
        <v>0</v>
      </c>
      <c r="L79" s="23">
        <v>0</v>
      </c>
      <c r="M79" s="76">
        <f>SUM(M80:M84)</f>
        <v>0</v>
      </c>
      <c r="N79" s="76">
        <f>SUM(N80:N84)</f>
        <v>0</v>
      </c>
      <c r="O79" s="113"/>
    </row>
    <row r="80" spans="1:15" ht="15.75" x14ac:dyDescent="0.25">
      <c r="A80" s="84">
        <v>65</v>
      </c>
      <c r="B80" s="95" t="s">
        <v>58</v>
      </c>
      <c r="C80" s="96"/>
      <c r="D80" s="96"/>
      <c r="E80" s="49">
        <f t="shared" ref="E80:E83" si="37">F80</f>
        <v>0</v>
      </c>
      <c r="F80" s="49">
        <f t="shared" ref="F80:F83" si="38">I80</f>
        <v>0</v>
      </c>
      <c r="G80" s="87"/>
      <c r="H80" s="87"/>
      <c r="I80" s="23">
        <f t="shared" si="36"/>
        <v>0</v>
      </c>
      <c r="J80" s="97">
        <v>0</v>
      </c>
      <c r="K80" s="49">
        <v>0</v>
      </c>
      <c r="L80" s="23">
        <v>0</v>
      </c>
      <c r="M80" s="76">
        <f>SUM(M81:M84)</f>
        <v>0</v>
      </c>
      <c r="N80" s="76">
        <f>SUM(N81:N84)</f>
        <v>0</v>
      </c>
      <c r="O80" s="113"/>
    </row>
    <row r="81" spans="1:15" ht="15.75" x14ac:dyDescent="0.25">
      <c r="A81" s="84">
        <v>67</v>
      </c>
      <c r="B81" s="95" t="s">
        <v>56</v>
      </c>
      <c r="C81" s="96"/>
      <c r="D81" s="96"/>
      <c r="E81" s="49">
        <f t="shared" si="37"/>
        <v>0</v>
      </c>
      <c r="F81" s="49">
        <f t="shared" si="38"/>
        <v>0</v>
      </c>
      <c r="G81" s="87"/>
      <c r="H81" s="87"/>
      <c r="I81" s="23">
        <f t="shared" si="36"/>
        <v>0</v>
      </c>
      <c r="J81" s="97">
        <v>0</v>
      </c>
      <c r="K81" s="49">
        <v>0</v>
      </c>
      <c r="L81" s="51">
        <v>0</v>
      </c>
      <c r="M81" s="76">
        <f>SUM(M82:M84)</f>
        <v>0</v>
      </c>
      <c r="N81" s="76">
        <f>SUM(N82:N84)</f>
        <v>0</v>
      </c>
      <c r="O81" s="113"/>
    </row>
    <row r="82" spans="1:15" ht="15.75" x14ac:dyDescent="0.25">
      <c r="A82" s="84">
        <v>68</v>
      </c>
      <c r="B82" s="95" t="s">
        <v>61</v>
      </c>
      <c r="C82" s="96"/>
      <c r="D82" s="96"/>
      <c r="E82" s="49">
        <f t="shared" si="37"/>
        <v>0</v>
      </c>
      <c r="F82" s="49">
        <f t="shared" si="38"/>
        <v>0</v>
      </c>
      <c r="G82" s="87"/>
      <c r="H82" s="87"/>
      <c r="I82" s="23">
        <f t="shared" si="36"/>
        <v>0</v>
      </c>
      <c r="J82" s="97">
        <v>0</v>
      </c>
      <c r="K82" s="49">
        <v>0</v>
      </c>
      <c r="L82" s="51">
        <v>0</v>
      </c>
      <c r="M82" s="76">
        <f>SUM(M83:M84)</f>
        <v>0</v>
      </c>
      <c r="N82" s="76">
        <f>SUM(N83:N84)</f>
        <v>0</v>
      </c>
      <c r="O82" s="113"/>
    </row>
    <row r="83" spans="1:15" ht="15.75" x14ac:dyDescent="0.25">
      <c r="A83" s="84">
        <v>69</v>
      </c>
      <c r="B83" s="95" t="s">
        <v>57</v>
      </c>
      <c r="C83" s="96"/>
      <c r="D83" s="96"/>
      <c r="E83" s="49">
        <f t="shared" si="37"/>
        <v>0</v>
      </c>
      <c r="F83" s="49">
        <f t="shared" si="38"/>
        <v>0</v>
      </c>
      <c r="G83" s="87"/>
      <c r="H83" s="87"/>
      <c r="I83" s="75">
        <v>0</v>
      </c>
      <c r="J83" s="97">
        <v>0</v>
      </c>
      <c r="K83" s="49">
        <v>0</v>
      </c>
      <c r="L83" s="51">
        <v>0</v>
      </c>
      <c r="M83" s="76">
        <f>SUM(M84:M84)</f>
        <v>0</v>
      </c>
      <c r="N83" s="76">
        <f>SUM(N84:N84)</f>
        <v>0</v>
      </c>
      <c r="O83" s="113"/>
    </row>
    <row r="84" spans="1:15" ht="16.5" thickBot="1" x14ac:dyDescent="0.3">
      <c r="A84" s="110">
        <v>70</v>
      </c>
      <c r="B84" s="99" t="s">
        <v>6</v>
      </c>
      <c r="C84" s="99"/>
      <c r="D84" s="99"/>
      <c r="E84" s="48">
        <f t="shared" ref="E84" si="39">J84+K84+L84+M84+N84+O84</f>
        <v>0</v>
      </c>
      <c r="F84" s="48">
        <f t="shared" ref="F84" si="40">J84+K84+L84+M84+N84+O84</f>
        <v>0</v>
      </c>
      <c r="G84" s="87"/>
      <c r="H84" s="87"/>
      <c r="I84" s="111">
        <f t="shared" ref="I84" si="41">J84+K84+L84+M84+N84+O84</f>
        <v>0</v>
      </c>
      <c r="J84" s="101">
        <v>0</v>
      </c>
      <c r="K84" s="48">
        <v>0</v>
      </c>
      <c r="L84" s="48">
        <v>0</v>
      </c>
      <c r="M84" s="48">
        <v>0</v>
      </c>
      <c r="N84" s="102">
        <v>0</v>
      </c>
      <c r="O84" s="113"/>
    </row>
    <row r="85" spans="1:15" ht="78.75" x14ac:dyDescent="0.25">
      <c r="A85" s="112">
        <v>71</v>
      </c>
      <c r="B85" s="114" t="s">
        <v>79</v>
      </c>
      <c r="C85" s="115" t="s">
        <v>77</v>
      </c>
      <c r="D85" s="115"/>
      <c r="E85" s="116">
        <f>E86</f>
        <v>3833686.91</v>
      </c>
      <c r="F85" s="116">
        <f>F86</f>
        <v>3833686.91</v>
      </c>
      <c r="G85" s="117">
        <v>2023</v>
      </c>
      <c r="H85" s="117">
        <v>2023</v>
      </c>
      <c r="I85" s="86">
        <f>I86</f>
        <v>3833686.91</v>
      </c>
      <c r="J85" s="86">
        <f t="shared" ref="J85:N85" si="42">J86</f>
        <v>3833686.91</v>
      </c>
      <c r="K85" s="86">
        <f t="shared" si="42"/>
        <v>0</v>
      </c>
      <c r="L85" s="86">
        <f t="shared" si="42"/>
        <v>0</v>
      </c>
      <c r="M85" s="86">
        <f t="shared" si="42"/>
        <v>0</v>
      </c>
      <c r="N85" s="86">
        <f t="shared" si="42"/>
        <v>0</v>
      </c>
      <c r="O85" s="113"/>
    </row>
    <row r="86" spans="1:15" ht="15.75" x14ac:dyDescent="0.25">
      <c r="A86" s="84">
        <v>72</v>
      </c>
      <c r="B86" s="85" t="s">
        <v>78</v>
      </c>
      <c r="C86" s="91"/>
      <c r="D86" s="91"/>
      <c r="E86" s="118">
        <f>I86</f>
        <v>3833686.91</v>
      </c>
      <c r="F86" s="118">
        <f>I86</f>
        <v>3833686.91</v>
      </c>
      <c r="G86" s="119"/>
      <c r="H86" s="119"/>
      <c r="I86" s="75">
        <f>J86+K86+L86+M86+O86+N86</f>
        <v>3833686.91</v>
      </c>
      <c r="J86" s="88">
        <f>J87+J88+J89+J90</f>
        <v>3833686.91</v>
      </c>
      <c r="K86" s="88">
        <f t="shared" ref="K86:N86" si="43">K87+K88+K89+K90</f>
        <v>0</v>
      </c>
      <c r="L86" s="23">
        <f t="shared" si="43"/>
        <v>0</v>
      </c>
      <c r="M86" s="23">
        <f t="shared" si="43"/>
        <v>0</v>
      </c>
      <c r="N86" s="120">
        <f t="shared" si="43"/>
        <v>0</v>
      </c>
      <c r="O86" s="113"/>
    </row>
    <row r="87" spans="1:15" ht="15.75" x14ac:dyDescent="0.25">
      <c r="A87" s="84">
        <v>73</v>
      </c>
      <c r="B87" s="91" t="s">
        <v>5</v>
      </c>
      <c r="C87" s="91"/>
      <c r="D87" s="91"/>
      <c r="E87" s="88">
        <f>I87</f>
        <v>0</v>
      </c>
      <c r="F87" s="88">
        <f>I87</f>
        <v>0</v>
      </c>
      <c r="G87" s="119"/>
      <c r="H87" s="119"/>
      <c r="I87" s="75">
        <f>J87+K87+L87+M87+N87+O87</f>
        <v>0</v>
      </c>
      <c r="J87" s="88">
        <v>0</v>
      </c>
      <c r="K87" s="88">
        <v>0</v>
      </c>
      <c r="L87" s="23">
        <v>0</v>
      </c>
      <c r="M87" s="23">
        <v>0</v>
      </c>
      <c r="N87" s="92">
        <v>0</v>
      </c>
      <c r="O87" s="113"/>
    </row>
    <row r="88" spans="1:15" ht="15.75" x14ac:dyDescent="0.25">
      <c r="A88" s="84">
        <v>74</v>
      </c>
      <c r="B88" s="94" t="s">
        <v>0</v>
      </c>
      <c r="C88" s="91"/>
      <c r="D88" s="91"/>
      <c r="E88" s="88">
        <f>I88</f>
        <v>0</v>
      </c>
      <c r="F88" s="88">
        <f>I88</f>
        <v>0</v>
      </c>
      <c r="G88" s="119"/>
      <c r="H88" s="119"/>
      <c r="I88" s="75">
        <f>J88+K88+L88+M88+N88+O88</f>
        <v>0</v>
      </c>
      <c r="J88" s="88">
        <v>0</v>
      </c>
      <c r="K88" s="88">
        <v>0</v>
      </c>
      <c r="L88" s="23">
        <v>0</v>
      </c>
      <c r="M88" s="23">
        <v>0</v>
      </c>
      <c r="N88" s="120">
        <v>0</v>
      </c>
      <c r="O88" s="113"/>
    </row>
    <row r="89" spans="1:15" ht="15.75" x14ac:dyDescent="0.25">
      <c r="A89" s="84">
        <v>75</v>
      </c>
      <c r="B89" s="94" t="s">
        <v>1</v>
      </c>
      <c r="C89" s="91"/>
      <c r="D89" s="91"/>
      <c r="E89" s="88">
        <f>I89</f>
        <v>3833686.91</v>
      </c>
      <c r="F89" s="88">
        <f>I89</f>
        <v>3833686.91</v>
      </c>
      <c r="G89" s="119"/>
      <c r="H89" s="119"/>
      <c r="I89" s="75">
        <f>J89+K89+L89+M89+N89+O89</f>
        <v>3833686.91</v>
      </c>
      <c r="J89" s="88">
        <v>3833686.91</v>
      </c>
      <c r="K89" s="88">
        <v>0</v>
      </c>
      <c r="L89" s="23">
        <v>0</v>
      </c>
      <c r="M89" s="23">
        <v>0</v>
      </c>
      <c r="N89" s="120">
        <v>0</v>
      </c>
      <c r="O89" s="113"/>
    </row>
    <row r="90" spans="1:15" ht="16.5" thickBot="1" x14ac:dyDescent="0.3">
      <c r="A90" s="110">
        <v>76</v>
      </c>
      <c r="B90" s="99" t="s">
        <v>6</v>
      </c>
      <c r="C90" s="99"/>
      <c r="D90" s="99"/>
      <c r="E90" s="101">
        <f>I90</f>
        <v>0</v>
      </c>
      <c r="F90" s="101">
        <f>I90</f>
        <v>0</v>
      </c>
      <c r="G90" s="121"/>
      <c r="H90" s="121"/>
      <c r="I90" s="48">
        <f>J90+K90+M90+N90+O90</f>
        <v>0</v>
      </c>
      <c r="J90" s="101">
        <v>0</v>
      </c>
      <c r="K90" s="101">
        <v>0</v>
      </c>
      <c r="L90" s="48">
        <v>0</v>
      </c>
      <c r="M90" s="48">
        <v>0</v>
      </c>
      <c r="N90" s="102">
        <v>0</v>
      </c>
      <c r="O90" s="113"/>
    </row>
    <row r="91" spans="1:15" ht="80.25" customHeight="1" x14ac:dyDescent="0.25">
      <c r="A91" s="112">
        <v>77</v>
      </c>
      <c r="B91" s="122" t="s">
        <v>80</v>
      </c>
      <c r="C91" s="123" t="s">
        <v>81</v>
      </c>
      <c r="D91" s="123"/>
      <c r="E91" s="124">
        <f>E92</f>
        <v>16070.4</v>
      </c>
      <c r="F91" s="124">
        <f>F92</f>
        <v>16070.4</v>
      </c>
      <c r="G91" s="87">
        <v>2023</v>
      </c>
      <c r="H91" s="87">
        <v>2023</v>
      </c>
      <c r="I91" s="55">
        <f>I92</f>
        <v>16070.4</v>
      </c>
      <c r="J91" s="55">
        <f t="shared" ref="J91:N91" si="44">J92</f>
        <v>16070.4</v>
      </c>
      <c r="K91" s="55">
        <f t="shared" si="44"/>
        <v>0</v>
      </c>
      <c r="L91" s="55">
        <f t="shared" si="44"/>
        <v>0</v>
      </c>
      <c r="M91" s="55">
        <f t="shared" si="44"/>
        <v>0</v>
      </c>
      <c r="N91" s="55">
        <f t="shared" si="44"/>
        <v>0</v>
      </c>
      <c r="O91" s="113"/>
    </row>
    <row r="92" spans="1:15" ht="15.75" x14ac:dyDescent="0.25">
      <c r="A92" s="84">
        <v>78</v>
      </c>
      <c r="B92" s="85" t="s">
        <v>34</v>
      </c>
      <c r="C92" s="91"/>
      <c r="D92" s="91"/>
      <c r="E92" s="118">
        <f>I92</f>
        <v>16070.4</v>
      </c>
      <c r="F92" s="118">
        <f>I92</f>
        <v>16070.4</v>
      </c>
      <c r="G92" s="119"/>
      <c r="H92" s="119"/>
      <c r="I92" s="75">
        <f>J92+K92+L92+M92+O92+N92</f>
        <v>16070.4</v>
      </c>
      <c r="J92" s="88">
        <f>J93+J94+J95+J96</f>
        <v>16070.4</v>
      </c>
      <c r="K92" s="88">
        <f t="shared" ref="K92:N92" si="45">K93+K94+K95+K96</f>
        <v>0</v>
      </c>
      <c r="L92" s="23">
        <f t="shared" si="45"/>
        <v>0</v>
      </c>
      <c r="M92" s="23">
        <f t="shared" si="45"/>
        <v>0</v>
      </c>
      <c r="N92" s="120">
        <f t="shared" si="45"/>
        <v>0</v>
      </c>
      <c r="O92" s="113"/>
    </row>
    <row r="93" spans="1:15" ht="15.75" x14ac:dyDescent="0.25">
      <c r="A93" s="84">
        <v>79</v>
      </c>
      <c r="B93" s="91" t="s">
        <v>5</v>
      </c>
      <c r="C93" s="91"/>
      <c r="D93" s="91"/>
      <c r="E93" s="88">
        <f>I93</f>
        <v>0</v>
      </c>
      <c r="F93" s="88">
        <f>I93</f>
        <v>0</v>
      </c>
      <c r="G93" s="119"/>
      <c r="H93" s="119"/>
      <c r="I93" s="75">
        <f>J93+K93+L93+M93+N93+O93</f>
        <v>0</v>
      </c>
      <c r="J93" s="88">
        <v>0</v>
      </c>
      <c r="K93" s="88">
        <v>0</v>
      </c>
      <c r="L93" s="23">
        <v>0</v>
      </c>
      <c r="M93" s="23">
        <v>0</v>
      </c>
      <c r="N93" s="92">
        <v>0</v>
      </c>
      <c r="O93" s="113"/>
    </row>
    <row r="94" spans="1:15" ht="15.75" x14ac:dyDescent="0.25">
      <c r="A94" s="84">
        <v>80</v>
      </c>
      <c r="B94" s="94" t="s">
        <v>0</v>
      </c>
      <c r="C94" s="91"/>
      <c r="D94" s="91"/>
      <c r="E94" s="88">
        <f>I94</f>
        <v>0</v>
      </c>
      <c r="F94" s="88">
        <f>I94</f>
        <v>0</v>
      </c>
      <c r="G94" s="119"/>
      <c r="H94" s="119"/>
      <c r="I94" s="75">
        <f>J94+K94+L94+M94+N94+O94</f>
        <v>0</v>
      </c>
      <c r="J94" s="88">
        <v>0</v>
      </c>
      <c r="K94" s="88">
        <v>0</v>
      </c>
      <c r="L94" s="23">
        <v>0</v>
      </c>
      <c r="M94" s="23">
        <v>0</v>
      </c>
      <c r="N94" s="120">
        <v>0</v>
      </c>
      <c r="O94" s="113"/>
    </row>
    <row r="95" spans="1:15" ht="15.75" x14ac:dyDescent="0.25">
      <c r="A95" s="84">
        <v>81</v>
      </c>
      <c r="B95" s="94" t="s">
        <v>1</v>
      </c>
      <c r="C95" s="91"/>
      <c r="D95" s="91"/>
      <c r="E95" s="88">
        <f>I95</f>
        <v>16070.4</v>
      </c>
      <c r="F95" s="88">
        <f>I95</f>
        <v>16070.4</v>
      </c>
      <c r="G95" s="119"/>
      <c r="H95" s="119"/>
      <c r="I95" s="75">
        <f>J95+K95+L95+M95+N95+O95</f>
        <v>16070.4</v>
      </c>
      <c r="J95" s="88">
        <v>16070.4</v>
      </c>
      <c r="K95" s="88">
        <v>0</v>
      </c>
      <c r="L95" s="23">
        <v>0</v>
      </c>
      <c r="M95" s="23">
        <v>0</v>
      </c>
      <c r="N95" s="120">
        <v>0</v>
      </c>
      <c r="O95" s="113"/>
    </row>
    <row r="96" spans="1:15" ht="16.5" thickBot="1" x14ac:dyDescent="0.3">
      <c r="A96" s="110">
        <v>82</v>
      </c>
      <c r="B96" s="115" t="s">
        <v>6</v>
      </c>
      <c r="C96" s="115"/>
      <c r="D96" s="115"/>
      <c r="E96" s="101">
        <f>I96</f>
        <v>0</v>
      </c>
      <c r="F96" s="101">
        <f>I96</f>
        <v>0</v>
      </c>
      <c r="G96" s="119"/>
      <c r="H96" s="119"/>
      <c r="I96" s="111">
        <f>J96+K96+M96+N96+O96</f>
        <v>0</v>
      </c>
      <c r="J96" s="97">
        <v>0</v>
      </c>
      <c r="K96" s="97">
        <v>0</v>
      </c>
      <c r="L96" s="49">
        <v>0</v>
      </c>
      <c r="M96" s="49">
        <v>0</v>
      </c>
      <c r="N96" s="125">
        <v>0</v>
      </c>
      <c r="O96" s="113"/>
    </row>
    <row r="97" spans="1:15" ht="78.75" x14ac:dyDescent="0.25">
      <c r="A97" s="112">
        <v>83</v>
      </c>
      <c r="B97" s="79" t="s">
        <v>83</v>
      </c>
      <c r="C97" s="80" t="s">
        <v>82</v>
      </c>
      <c r="D97" s="80"/>
      <c r="E97" s="55">
        <f>J97+K97+L97+M97+N97+O97</f>
        <v>23856290</v>
      </c>
      <c r="F97" s="55">
        <f>J97+K97+L97+M97+N97+O97</f>
        <v>23856290</v>
      </c>
      <c r="G97" s="81">
        <v>2024</v>
      </c>
      <c r="H97" s="81">
        <v>2025</v>
      </c>
      <c r="I97" s="82">
        <f>J97+K97+L97+M97+N97+O97</f>
        <v>23856290</v>
      </c>
      <c r="J97" s="83">
        <f>J98</f>
        <v>0</v>
      </c>
      <c r="K97" s="52">
        <f>K99+K100+K101+K108</f>
        <v>814000</v>
      </c>
      <c r="L97" s="52">
        <f>L99+L100+L101+L108</f>
        <v>23042290</v>
      </c>
      <c r="M97" s="52">
        <f>M99+M100+M101+M108</f>
        <v>0</v>
      </c>
      <c r="N97" s="53">
        <f>N99+N100+N101+N108</f>
        <v>0</v>
      </c>
      <c r="O97" s="113"/>
    </row>
    <row r="98" spans="1:15" ht="15.75" x14ac:dyDescent="0.25">
      <c r="A98" s="84">
        <v>84</v>
      </c>
      <c r="B98" s="85" t="s">
        <v>35</v>
      </c>
      <c r="C98" s="85"/>
      <c r="D98" s="85"/>
      <c r="E98" s="86">
        <f>J98+K98+L98+M98+N98+O98</f>
        <v>23856290</v>
      </c>
      <c r="F98" s="86">
        <f>J98+K98+L98+M98+N98+O98</f>
        <v>23856290</v>
      </c>
      <c r="G98" s="87"/>
      <c r="H98" s="87"/>
      <c r="I98" s="23">
        <f t="shared" ref="I98:I100" si="46">J98+K98+L98+M98+N98+O98</f>
        <v>23856290</v>
      </c>
      <c r="J98" s="88">
        <f>J99+J100+J101+J108</f>
        <v>0</v>
      </c>
      <c r="K98" s="88">
        <f>K99+K100+K101+K108</f>
        <v>814000</v>
      </c>
      <c r="L98" s="88">
        <f>L99+L100+L101+L108</f>
        <v>23042290</v>
      </c>
      <c r="M98" s="88">
        <f>M99+M100+M101+M108</f>
        <v>0</v>
      </c>
      <c r="N98" s="89">
        <f>N99+N100+N101+N108</f>
        <v>0</v>
      </c>
      <c r="O98" s="113"/>
    </row>
    <row r="99" spans="1:15" ht="15.75" x14ac:dyDescent="0.25">
      <c r="A99" s="84">
        <v>85</v>
      </c>
      <c r="B99" s="91" t="s">
        <v>5</v>
      </c>
      <c r="C99" s="91"/>
      <c r="D99" s="91"/>
      <c r="E99" s="23">
        <f t="shared" ref="E99:E100" si="47">J99+K99+L99+M99+N99+O99</f>
        <v>0</v>
      </c>
      <c r="F99" s="23">
        <f t="shared" ref="F99:F100" si="48">J99+K99+L99+M99+N99+O99</f>
        <v>0</v>
      </c>
      <c r="G99" s="87"/>
      <c r="H99" s="87"/>
      <c r="I99" s="23">
        <f t="shared" si="46"/>
        <v>0</v>
      </c>
      <c r="J99" s="88">
        <v>0</v>
      </c>
      <c r="K99" s="23">
        <v>0</v>
      </c>
      <c r="L99" s="23">
        <v>0</v>
      </c>
      <c r="M99" s="23">
        <v>0</v>
      </c>
      <c r="N99" s="92">
        <v>0</v>
      </c>
      <c r="O99" s="113"/>
    </row>
    <row r="100" spans="1:15" ht="15.75" x14ac:dyDescent="0.25">
      <c r="A100" s="84">
        <v>86</v>
      </c>
      <c r="B100" s="94" t="s">
        <v>0</v>
      </c>
      <c r="C100" s="94"/>
      <c r="D100" s="94"/>
      <c r="E100" s="23">
        <f t="shared" si="47"/>
        <v>0</v>
      </c>
      <c r="F100" s="23">
        <f t="shared" si="48"/>
        <v>0</v>
      </c>
      <c r="G100" s="87"/>
      <c r="H100" s="87"/>
      <c r="I100" s="23">
        <f t="shared" si="46"/>
        <v>0</v>
      </c>
      <c r="J100" s="88">
        <v>0</v>
      </c>
      <c r="K100" s="23">
        <v>0</v>
      </c>
      <c r="L100" s="23">
        <v>0</v>
      </c>
      <c r="M100" s="23">
        <v>0</v>
      </c>
      <c r="N100" s="92">
        <v>0</v>
      </c>
      <c r="O100" s="113"/>
    </row>
    <row r="101" spans="1:15" ht="15.75" x14ac:dyDescent="0.25">
      <c r="A101" s="84">
        <v>87</v>
      </c>
      <c r="B101" s="94" t="s">
        <v>97</v>
      </c>
      <c r="C101" s="94"/>
      <c r="D101" s="94"/>
      <c r="E101" s="23">
        <f>SUM(E102:E107)</f>
        <v>23856290</v>
      </c>
      <c r="F101" s="23">
        <f>SUM(F102:F107)</f>
        <v>23856290</v>
      </c>
      <c r="G101" s="87"/>
      <c r="H101" s="87"/>
      <c r="I101" s="23">
        <f>SUM(J101:O101)</f>
        <v>23856290</v>
      </c>
      <c r="J101" s="76">
        <f>SUM(J102:J107)</f>
        <v>0</v>
      </c>
      <c r="K101" s="76">
        <f t="shared" ref="K101:N101" si="49">SUM(K102:K107)</f>
        <v>814000</v>
      </c>
      <c r="L101" s="76">
        <f t="shared" si="49"/>
        <v>23042290</v>
      </c>
      <c r="M101" s="76">
        <f t="shared" si="49"/>
        <v>0</v>
      </c>
      <c r="N101" s="76">
        <f t="shared" si="49"/>
        <v>0</v>
      </c>
      <c r="O101" s="113"/>
    </row>
    <row r="102" spans="1:15" ht="15.75" x14ac:dyDescent="0.25">
      <c r="A102" s="84">
        <v>88</v>
      </c>
      <c r="B102" s="95" t="s">
        <v>63</v>
      </c>
      <c r="C102" s="96"/>
      <c r="D102" s="96"/>
      <c r="E102" s="49">
        <f>F102</f>
        <v>814000</v>
      </c>
      <c r="F102" s="23">
        <f>I102</f>
        <v>814000</v>
      </c>
      <c r="G102" s="87"/>
      <c r="H102" s="87"/>
      <c r="I102" s="23">
        <f>SUM(J102:O102)</f>
        <v>814000</v>
      </c>
      <c r="J102" s="76">
        <v>0</v>
      </c>
      <c r="K102" s="108">
        <v>814000</v>
      </c>
      <c r="L102" s="76">
        <v>0</v>
      </c>
      <c r="M102" s="76">
        <f>SUM(M104:M108)</f>
        <v>0</v>
      </c>
      <c r="N102" s="76">
        <f>SUM(N104:N108)</f>
        <v>0</v>
      </c>
      <c r="O102" s="113"/>
    </row>
    <row r="103" spans="1:15" ht="15.75" x14ac:dyDescent="0.25">
      <c r="A103" s="84">
        <v>89</v>
      </c>
      <c r="B103" s="95" t="s">
        <v>62</v>
      </c>
      <c r="C103" s="96"/>
      <c r="D103" s="96"/>
      <c r="E103" s="49">
        <f>F103</f>
        <v>22224494</v>
      </c>
      <c r="F103" s="49">
        <f>I103</f>
        <v>22224494</v>
      </c>
      <c r="G103" s="87"/>
      <c r="H103" s="87"/>
      <c r="I103" s="23">
        <f t="shared" ref="I103:I106" si="50">SUM(J103:O103)</f>
        <v>22224494</v>
      </c>
      <c r="J103" s="88">
        <v>0</v>
      </c>
      <c r="K103" s="49">
        <v>0</v>
      </c>
      <c r="L103" s="23">
        <v>22224494</v>
      </c>
      <c r="M103" s="76">
        <f>SUM(M104:M108)</f>
        <v>0</v>
      </c>
      <c r="N103" s="76">
        <f>SUM(N104:N108)</f>
        <v>0</v>
      </c>
      <c r="O103" s="113"/>
    </row>
    <row r="104" spans="1:15" ht="15.75" x14ac:dyDescent="0.25">
      <c r="A104" s="84">
        <v>90</v>
      </c>
      <c r="B104" s="95" t="s">
        <v>58</v>
      </c>
      <c r="C104" s="96"/>
      <c r="D104" s="96"/>
      <c r="E104" s="49">
        <f t="shared" ref="E104:E107" si="51">F104</f>
        <v>467796</v>
      </c>
      <c r="F104" s="49">
        <f t="shared" ref="F104:F107" si="52">I104</f>
        <v>467796</v>
      </c>
      <c r="G104" s="87"/>
      <c r="H104" s="87"/>
      <c r="I104" s="23">
        <f t="shared" si="50"/>
        <v>467796</v>
      </c>
      <c r="J104" s="97">
        <v>0</v>
      </c>
      <c r="K104" s="49">
        <v>0</v>
      </c>
      <c r="L104" s="23">
        <v>467796</v>
      </c>
      <c r="M104" s="76">
        <f>SUM(M105:M108)</f>
        <v>0</v>
      </c>
      <c r="N104" s="76">
        <f>SUM(N105:N108)</f>
        <v>0</v>
      </c>
      <c r="O104" s="113"/>
    </row>
    <row r="105" spans="1:15" ht="15.75" x14ac:dyDescent="0.25">
      <c r="A105" s="84">
        <v>91</v>
      </c>
      <c r="B105" s="95" t="s">
        <v>56</v>
      </c>
      <c r="C105" s="96"/>
      <c r="D105" s="96"/>
      <c r="E105" s="49">
        <f t="shared" si="51"/>
        <v>250000</v>
      </c>
      <c r="F105" s="49">
        <f t="shared" si="52"/>
        <v>250000</v>
      </c>
      <c r="G105" s="87"/>
      <c r="H105" s="87"/>
      <c r="I105" s="23">
        <f t="shared" si="50"/>
        <v>250000</v>
      </c>
      <c r="J105" s="97">
        <v>0</v>
      </c>
      <c r="K105" s="49">
        <v>0</v>
      </c>
      <c r="L105" s="51">
        <v>250000</v>
      </c>
      <c r="M105" s="76">
        <f>SUM(M106:M108)</f>
        <v>0</v>
      </c>
      <c r="N105" s="76">
        <f>SUM(N106:N108)</f>
        <v>0</v>
      </c>
      <c r="O105" s="113"/>
    </row>
    <row r="106" spans="1:15" ht="15.75" x14ac:dyDescent="0.25">
      <c r="A106" s="84">
        <v>92</v>
      </c>
      <c r="B106" s="95" t="s">
        <v>61</v>
      </c>
      <c r="C106" s="96"/>
      <c r="D106" s="96"/>
      <c r="E106" s="49">
        <f t="shared" si="51"/>
        <v>100000</v>
      </c>
      <c r="F106" s="49">
        <f t="shared" si="52"/>
        <v>100000</v>
      </c>
      <c r="G106" s="87"/>
      <c r="H106" s="87"/>
      <c r="I106" s="23">
        <f t="shared" si="50"/>
        <v>100000</v>
      </c>
      <c r="J106" s="97">
        <v>0</v>
      </c>
      <c r="K106" s="49">
        <v>0</v>
      </c>
      <c r="L106" s="51">
        <v>100000</v>
      </c>
      <c r="M106" s="76">
        <f>SUM(M107:M108)</f>
        <v>0</v>
      </c>
      <c r="N106" s="76">
        <f>SUM(N107:N108)</f>
        <v>0</v>
      </c>
      <c r="O106" s="113"/>
    </row>
    <row r="107" spans="1:15" ht="15.75" x14ac:dyDescent="0.25">
      <c r="A107" s="84">
        <v>93</v>
      </c>
      <c r="B107" s="95" t="s">
        <v>57</v>
      </c>
      <c r="C107" s="96"/>
      <c r="D107" s="96"/>
      <c r="E107" s="49">
        <f t="shared" si="51"/>
        <v>0</v>
      </c>
      <c r="F107" s="49">
        <f t="shared" si="52"/>
        <v>0</v>
      </c>
      <c r="G107" s="87"/>
      <c r="H107" s="87"/>
      <c r="I107" s="75">
        <v>0</v>
      </c>
      <c r="J107" s="97">
        <v>0</v>
      </c>
      <c r="K107" s="49">
        <v>0</v>
      </c>
      <c r="L107" s="51">
        <v>0</v>
      </c>
      <c r="M107" s="76">
        <f>SUM(M108:M108)</f>
        <v>0</v>
      </c>
      <c r="N107" s="76">
        <f>SUM(N108:N108)</f>
        <v>0</v>
      </c>
      <c r="O107" s="113"/>
    </row>
    <row r="108" spans="1:15" ht="16.5" thickBot="1" x14ac:dyDescent="0.3">
      <c r="A108" s="110">
        <v>94</v>
      </c>
      <c r="B108" s="99" t="s">
        <v>6</v>
      </c>
      <c r="C108" s="99"/>
      <c r="D108" s="99"/>
      <c r="E108" s="48">
        <f t="shared" ref="E108" si="53">J108+K108+L108+M108+N108+O108</f>
        <v>0</v>
      </c>
      <c r="F108" s="48">
        <f t="shared" ref="F108" si="54">J108+K108+L108+M108+N108+O108</f>
        <v>0</v>
      </c>
      <c r="G108" s="100"/>
      <c r="H108" s="100"/>
      <c r="I108" s="111">
        <f t="shared" ref="I108" si="55">J108+K108+L108+M108+N108+O108</f>
        <v>0</v>
      </c>
      <c r="J108" s="101">
        <v>0</v>
      </c>
      <c r="K108" s="48">
        <v>0</v>
      </c>
      <c r="L108" s="48">
        <v>0</v>
      </c>
      <c r="M108" s="48">
        <v>0</v>
      </c>
      <c r="N108" s="102">
        <v>0</v>
      </c>
      <c r="O108" s="113"/>
    </row>
    <row r="109" spans="1:15" ht="78.75" x14ac:dyDescent="0.25">
      <c r="A109" s="112">
        <v>95</v>
      </c>
      <c r="B109" s="79" t="s">
        <v>84</v>
      </c>
      <c r="C109" s="80" t="s">
        <v>82</v>
      </c>
      <c r="D109" s="80"/>
      <c r="E109" s="86">
        <f>J109+K109+L109+M109+N109+O109</f>
        <v>14064990</v>
      </c>
      <c r="F109" s="86">
        <f>J109+K109+L109+M109+N109+O109</f>
        <v>14064990</v>
      </c>
      <c r="G109" s="81">
        <v>2025</v>
      </c>
      <c r="H109" s="81">
        <v>2025</v>
      </c>
      <c r="I109" s="82">
        <f>J109+K109+L109+M109+N109+O109</f>
        <v>14064990</v>
      </c>
      <c r="J109" s="83">
        <f>J110</f>
        <v>0</v>
      </c>
      <c r="K109" s="52">
        <f>K111+K112+K113+K120</f>
        <v>0</v>
      </c>
      <c r="L109" s="52">
        <f>L111+L112+L113+L120</f>
        <v>14064990</v>
      </c>
      <c r="M109" s="52">
        <f>M111+M112+M113+M120</f>
        <v>0</v>
      </c>
      <c r="N109" s="53">
        <f>N111+N112+N113+N120</f>
        <v>0</v>
      </c>
      <c r="O109" s="113"/>
    </row>
    <row r="110" spans="1:15" ht="15.75" x14ac:dyDescent="0.25">
      <c r="A110" s="84">
        <v>96</v>
      </c>
      <c r="B110" s="85" t="s">
        <v>36</v>
      </c>
      <c r="C110" s="85"/>
      <c r="D110" s="85"/>
      <c r="E110" s="86">
        <f>J110+K110+L110+M110+N110+O110</f>
        <v>14064990</v>
      </c>
      <c r="F110" s="86">
        <f>J110+K110+L110+M110+N110+O110</f>
        <v>14064990</v>
      </c>
      <c r="G110" s="87"/>
      <c r="H110" s="87"/>
      <c r="I110" s="23">
        <f t="shared" ref="I110:I112" si="56">J110+K110+L110+M110+N110+O110</f>
        <v>14064990</v>
      </c>
      <c r="J110" s="88">
        <f>J111+J112+J113+J120</f>
        <v>0</v>
      </c>
      <c r="K110" s="88">
        <f>K111+K112+K113+K120</f>
        <v>0</v>
      </c>
      <c r="L110" s="88">
        <f>L111+L112+L113+L120</f>
        <v>14064990</v>
      </c>
      <c r="M110" s="88">
        <f>M111+M112+M113+M120</f>
        <v>0</v>
      </c>
      <c r="N110" s="89">
        <f>N111+N112+N113+N120</f>
        <v>0</v>
      </c>
      <c r="O110" s="113"/>
    </row>
    <row r="111" spans="1:15" ht="15.75" x14ac:dyDescent="0.25">
      <c r="A111" s="84">
        <v>97</v>
      </c>
      <c r="B111" s="91" t="s">
        <v>5</v>
      </c>
      <c r="C111" s="91"/>
      <c r="D111" s="91"/>
      <c r="E111" s="23">
        <f t="shared" ref="E111:E112" si="57">J111+K111+L111+M111+N111+O111</f>
        <v>0</v>
      </c>
      <c r="F111" s="23">
        <f t="shared" ref="F111:F112" si="58">J111+K111+L111+M111+N111+O111</f>
        <v>0</v>
      </c>
      <c r="G111" s="87"/>
      <c r="H111" s="87"/>
      <c r="I111" s="23">
        <f t="shared" si="56"/>
        <v>0</v>
      </c>
      <c r="J111" s="88">
        <v>0</v>
      </c>
      <c r="K111" s="23">
        <v>0</v>
      </c>
      <c r="L111" s="23">
        <v>0</v>
      </c>
      <c r="M111" s="23">
        <v>0</v>
      </c>
      <c r="N111" s="92">
        <v>0</v>
      </c>
      <c r="O111" s="113"/>
    </row>
    <row r="112" spans="1:15" ht="15.75" x14ac:dyDescent="0.25">
      <c r="A112" s="84">
        <v>98</v>
      </c>
      <c r="B112" s="94" t="s">
        <v>0</v>
      </c>
      <c r="C112" s="94"/>
      <c r="D112" s="94"/>
      <c r="E112" s="23">
        <f t="shared" si="57"/>
        <v>0</v>
      </c>
      <c r="F112" s="23">
        <f t="shared" si="58"/>
        <v>0</v>
      </c>
      <c r="G112" s="87"/>
      <c r="H112" s="87"/>
      <c r="I112" s="23">
        <f t="shared" si="56"/>
        <v>0</v>
      </c>
      <c r="J112" s="88">
        <v>0</v>
      </c>
      <c r="K112" s="23">
        <v>0</v>
      </c>
      <c r="L112" s="23">
        <v>0</v>
      </c>
      <c r="M112" s="23">
        <v>0</v>
      </c>
      <c r="N112" s="92">
        <v>0</v>
      </c>
      <c r="O112" s="113"/>
    </row>
    <row r="113" spans="1:15" ht="15.75" x14ac:dyDescent="0.25">
      <c r="A113" s="84">
        <v>99</v>
      </c>
      <c r="B113" s="94" t="s">
        <v>97</v>
      </c>
      <c r="C113" s="94"/>
      <c r="D113" s="94"/>
      <c r="E113" s="23">
        <f>SUM(E114:E119)</f>
        <v>14064990</v>
      </c>
      <c r="F113" s="23">
        <f>SUM(F114:F119)</f>
        <v>14064990</v>
      </c>
      <c r="G113" s="87"/>
      <c r="H113" s="87"/>
      <c r="I113" s="23">
        <f>SUM(J113:O113)</f>
        <v>14064990</v>
      </c>
      <c r="J113" s="76">
        <f>SUM(J114:J119)</f>
        <v>0</v>
      </c>
      <c r="K113" s="76">
        <f t="shared" ref="K113" si="59">SUM(K114:K119)</f>
        <v>0</v>
      </c>
      <c r="L113" s="76">
        <f t="shared" ref="L113" si="60">SUM(L114:L119)</f>
        <v>14064990</v>
      </c>
      <c r="M113" s="76">
        <f t="shared" ref="M113" si="61">SUM(M114:M119)</f>
        <v>0</v>
      </c>
      <c r="N113" s="76">
        <f t="shared" ref="N113" si="62">SUM(N114:N119)</f>
        <v>0</v>
      </c>
      <c r="O113" s="113"/>
    </row>
    <row r="114" spans="1:15" ht="15.75" x14ac:dyDescent="0.25">
      <c r="A114" s="84">
        <v>100</v>
      </c>
      <c r="B114" s="95" t="s">
        <v>63</v>
      </c>
      <c r="C114" s="96"/>
      <c r="D114" s="96"/>
      <c r="E114" s="49">
        <f>F114</f>
        <v>600000</v>
      </c>
      <c r="F114" s="23">
        <f>I114</f>
        <v>600000</v>
      </c>
      <c r="G114" s="87"/>
      <c r="H114" s="87"/>
      <c r="I114" s="23">
        <f>SUM(J114:O114)</f>
        <v>600000</v>
      </c>
      <c r="J114" s="76">
        <v>0</v>
      </c>
      <c r="K114" s="108">
        <v>0</v>
      </c>
      <c r="L114" s="76">
        <v>600000</v>
      </c>
      <c r="M114" s="76">
        <f>SUM(M116:M120)</f>
        <v>0</v>
      </c>
      <c r="N114" s="76">
        <f>SUM(N116:N120)</f>
        <v>0</v>
      </c>
      <c r="O114" s="113"/>
    </row>
    <row r="115" spans="1:15" ht="15.75" x14ac:dyDescent="0.25">
      <c r="A115" s="84">
        <v>101</v>
      </c>
      <c r="B115" s="95" t="s">
        <v>62</v>
      </c>
      <c r="C115" s="96"/>
      <c r="D115" s="96"/>
      <c r="E115" s="49">
        <f>F115</f>
        <v>12841630</v>
      </c>
      <c r="F115" s="49">
        <f>I115</f>
        <v>12841630</v>
      </c>
      <c r="G115" s="87"/>
      <c r="H115" s="87"/>
      <c r="I115" s="23">
        <f t="shared" ref="I115:I118" si="63">SUM(J115:O115)</f>
        <v>12841630</v>
      </c>
      <c r="J115" s="88">
        <v>0</v>
      </c>
      <c r="K115" s="49">
        <v>0</v>
      </c>
      <c r="L115" s="23">
        <v>12841630</v>
      </c>
      <c r="M115" s="76">
        <v>0</v>
      </c>
      <c r="N115" s="76">
        <f>SUM(N116:N120)</f>
        <v>0</v>
      </c>
      <c r="O115" s="113"/>
    </row>
    <row r="116" spans="1:15" ht="15.75" x14ac:dyDescent="0.25">
      <c r="A116" s="84">
        <v>102</v>
      </c>
      <c r="B116" s="95" t="s">
        <v>58</v>
      </c>
      <c r="C116" s="96"/>
      <c r="D116" s="96"/>
      <c r="E116" s="49">
        <f t="shared" ref="E116:E119" si="64">F116</f>
        <v>273360</v>
      </c>
      <c r="F116" s="49">
        <f t="shared" ref="F116:F119" si="65">I116</f>
        <v>273360</v>
      </c>
      <c r="G116" s="87"/>
      <c r="H116" s="87"/>
      <c r="I116" s="23">
        <f t="shared" si="63"/>
        <v>273360</v>
      </c>
      <c r="J116" s="97">
        <v>0</v>
      </c>
      <c r="K116" s="49">
        <v>0</v>
      </c>
      <c r="L116" s="23">
        <v>273360</v>
      </c>
      <c r="M116" s="76">
        <f>SUM(M117:M120)</f>
        <v>0</v>
      </c>
      <c r="N116" s="76">
        <f>SUM(N117:N120)</f>
        <v>0</v>
      </c>
      <c r="O116" s="113"/>
    </row>
    <row r="117" spans="1:15" ht="15.75" x14ac:dyDescent="0.25">
      <c r="A117" s="84">
        <v>103</v>
      </c>
      <c r="B117" s="95" t="s">
        <v>56</v>
      </c>
      <c r="C117" s="96"/>
      <c r="D117" s="96"/>
      <c r="E117" s="49">
        <f t="shared" si="64"/>
        <v>250000</v>
      </c>
      <c r="F117" s="49">
        <f t="shared" si="65"/>
        <v>250000</v>
      </c>
      <c r="G117" s="87"/>
      <c r="H117" s="87"/>
      <c r="I117" s="23">
        <f t="shared" si="63"/>
        <v>250000</v>
      </c>
      <c r="J117" s="97">
        <v>0</v>
      </c>
      <c r="K117" s="49">
        <v>0</v>
      </c>
      <c r="L117" s="51">
        <v>250000</v>
      </c>
      <c r="M117" s="76">
        <f>SUM(M118:M120)</f>
        <v>0</v>
      </c>
      <c r="N117" s="76">
        <f>SUM(N118:N120)</f>
        <v>0</v>
      </c>
      <c r="O117" s="113"/>
    </row>
    <row r="118" spans="1:15" ht="15.75" x14ac:dyDescent="0.25">
      <c r="A118" s="84">
        <v>104</v>
      </c>
      <c r="B118" s="95" t="s">
        <v>61</v>
      </c>
      <c r="C118" s="96"/>
      <c r="D118" s="96"/>
      <c r="E118" s="49">
        <f t="shared" si="64"/>
        <v>100000</v>
      </c>
      <c r="F118" s="49">
        <f t="shared" si="65"/>
        <v>100000</v>
      </c>
      <c r="G118" s="87"/>
      <c r="H118" s="87"/>
      <c r="I118" s="23">
        <f t="shared" si="63"/>
        <v>100000</v>
      </c>
      <c r="J118" s="97">
        <v>0</v>
      </c>
      <c r="K118" s="49">
        <v>0</v>
      </c>
      <c r="L118" s="51">
        <v>100000</v>
      </c>
      <c r="M118" s="76">
        <f>SUM(M119:M120)</f>
        <v>0</v>
      </c>
      <c r="N118" s="76">
        <f>SUM(N119:N120)</f>
        <v>0</v>
      </c>
      <c r="O118" s="113"/>
    </row>
    <row r="119" spans="1:15" ht="15.75" x14ac:dyDescent="0.25">
      <c r="A119" s="84">
        <v>105</v>
      </c>
      <c r="B119" s="95" t="s">
        <v>57</v>
      </c>
      <c r="C119" s="96"/>
      <c r="D119" s="96"/>
      <c r="E119" s="49">
        <f t="shared" si="64"/>
        <v>0</v>
      </c>
      <c r="F119" s="49">
        <f t="shared" si="65"/>
        <v>0</v>
      </c>
      <c r="G119" s="87"/>
      <c r="H119" s="87"/>
      <c r="I119" s="75">
        <v>0</v>
      </c>
      <c r="J119" s="97">
        <v>0</v>
      </c>
      <c r="K119" s="49">
        <v>0</v>
      </c>
      <c r="L119" s="51">
        <v>0</v>
      </c>
      <c r="M119" s="76">
        <f>SUM(M120:M120)</f>
        <v>0</v>
      </c>
      <c r="N119" s="76">
        <f>SUM(N120:N120)</f>
        <v>0</v>
      </c>
      <c r="O119" s="113"/>
    </row>
    <row r="120" spans="1:15" ht="16.5" thickBot="1" x14ac:dyDescent="0.3">
      <c r="A120" s="110">
        <v>106</v>
      </c>
      <c r="B120" s="99" t="s">
        <v>6</v>
      </c>
      <c r="C120" s="99"/>
      <c r="D120" s="99"/>
      <c r="E120" s="48">
        <f t="shared" ref="E120" si="66">J120+K120+L120+M120+N120+O120</f>
        <v>0</v>
      </c>
      <c r="F120" s="48">
        <f t="shared" ref="F120" si="67">J120+K120+L120+M120+N120+O120</f>
        <v>0</v>
      </c>
      <c r="G120" s="100"/>
      <c r="H120" s="100"/>
      <c r="I120" s="111">
        <f t="shared" ref="I120" si="68">J120+K120+L120+M120+N120+O120</f>
        <v>0</v>
      </c>
      <c r="J120" s="101">
        <v>0</v>
      </c>
      <c r="K120" s="48">
        <v>0</v>
      </c>
      <c r="L120" s="48">
        <v>0</v>
      </c>
      <c r="M120" s="48">
        <v>0</v>
      </c>
      <c r="N120" s="102">
        <v>0</v>
      </c>
      <c r="O120" s="113"/>
    </row>
    <row r="121" spans="1:15" ht="78.75" x14ac:dyDescent="0.25">
      <c r="A121" s="112">
        <v>107</v>
      </c>
      <c r="B121" s="79" t="s">
        <v>86</v>
      </c>
      <c r="C121" s="80" t="s">
        <v>87</v>
      </c>
      <c r="D121" s="80"/>
      <c r="E121" s="86">
        <f>J121+K121+L121+M121+N121+O121</f>
        <v>1000000</v>
      </c>
      <c r="F121" s="86">
        <f>J121+K121+L121+M121+N121+O121</f>
        <v>1000000</v>
      </c>
      <c r="G121" s="81">
        <v>2027</v>
      </c>
      <c r="H121" s="81">
        <v>2027</v>
      </c>
      <c r="I121" s="82">
        <f>J121+K121+L121+M121+N121+O121</f>
        <v>1000000</v>
      </c>
      <c r="J121" s="83">
        <f>J122</f>
        <v>0</v>
      </c>
      <c r="K121" s="52">
        <f>K123+K124+K125+K132</f>
        <v>0</v>
      </c>
      <c r="L121" s="52">
        <f>L123+L124+L125+L132</f>
        <v>0</v>
      </c>
      <c r="M121" s="52">
        <f>M123+M124+M125+M132</f>
        <v>0</v>
      </c>
      <c r="N121" s="77">
        <f>N123+N124+N125+N132</f>
        <v>1000000</v>
      </c>
      <c r="O121" s="113"/>
    </row>
    <row r="122" spans="1:15" ht="15.75" x14ac:dyDescent="0.25">
      <c r="A122" s="84">
        <v>108</v>
      </c>
      <c r="B122" s="85" t="s">
        <v>85</v>
      </c>
      <c r="C122" s="85"/>
      <c r="D122" s="85"/>
      <c r="E122" s="86">
        <f>J122+K122+L122+M122+N122+O122</f>
        <v>1000000</v>
      </c>
      <c r="F122" s="86">
        <f>J122+K122+L122+M122+N122+O122</f>
        <v>1000000</v>
      </c>
      <c r="G122" s="87"/>
      <c r="H122" s="87"/>
      <c r="I122" s="23">
        <f t="shared" ref="I122:I124" si="69">J122+K122+L122+M122+N122+O122</f>
        <v>1000000</v>
      </c>
      <c r="J122" s="88">
        <f>J123+J124+J125+J132</f>
        <v>0</v>
      </c>
      <c r="K122" s="88">
        <f>K123+K124+K125+K132</f>
        <v>0</v>
      </c>
      <c r="L122" s="88">
        <f>L123+L124+L125+L132</f>
        <v>0</v>
      </c>
      <c r="M122" s="88">
        <f>M123+M124+M125+M132</f>
        <v>0</v>
      </c>
      <c r="N122" s="126">
        <f>N123+N124+N125+N132</f>
        <v>1000000</v>
      </c>
      <c r="O122" s="113"/>
    </row>
    <row r="123" spans="1:15" ht="15.75" x14ac:dyDescent="0.25">
      <c r="A123" s="84">
        <v>109</v>
      </c>
      <c r="B123" s="91" t="s">
        <v>5</v>
      </c>
      <c r="C123" s="91"/>
      <c r="D123" s="91"/>
      <c r="E123" s="23">
        <f t="shared" ref="E123:E124" si="70">J123+K123+L123+M123+N123+O123</f>
        <v>0</v>
      </c>
      <c r="F123" s="23">
        <f t="shared" ref="F123:F124" si="71">J123+K123+L123+M123+N123+O123</f>
        <v>0</v>
      </c>
      <c r="G123" s="87"/>
      <c r="H123" s="87"/>
      <c r="I123" s="23">
        <f t="shared" si="69"/>
        <v>0</v>
      </c>
      <c r="J123" s="88">
        <v>0</v>
      </c>
      <c r="K123" s="23">
        <v>0</v>
      </c>
      <c r="L123" s="23">
        <v>0</v>
      </c>
      <c r="M123" s="23">
        <v>0</v>
      </c>
      <c r="N123" s="92">
        <v>0</v>
      </c>
      <c r="O123" s="113"/>
    </row>
    <row r="124" spans="1:15" ht="15.75" x14ac:dyDescent="0.25">
      <c r="A124" s="84">
        <v>110</v>
      </c>
      <c r="B124" s="94" t="s">
        <v>0</v>
      </c>
      <c r="C124" s="94"/>
      <c r="D124" s="94"/>
      <c r="E124" s="23">
        <f t="shared" si="70"/>
        <v>0</v>
      </c>
      <c r="F124" s="23">
        <f t="shared" si="71"/>
        <v>0</v>
      </c>
      <c r="G124" s="87"/>
      <c r="H124" s="87"/>
      <c r="I124" s="23">
        <f t="shared" si="69"/>
        <v>0</v>
      </c>
      <c r="J124" s="88">
        <v>0</v>
      </c>
      <c r="K124" s="23">
        <v>0</v>
      </c>
      <c r="L124" s="23">
        <v>0</v>
      </c>
      <c r="M124" s="23">
        <v>0</v>
      </c>
      <c r="N124" s="92">
        <v>0</v>
      </c>
      <c r="O124" s="113"/>
    </row>
    <row r="125" spans="1:15" ht="15.75" x14ac:dyDescent="0.25">
      <c r="A125" s="84">
        <v>111</v>
      </c>
      <c r="B125" s="94" t="s">
        <v>97</v>
      </c>
      <c r="C125" s="94"/>
      <c r="D125" s="94"/>
      <c r="E125" s="23">
        <f>SUM(E126:E131)</f>
        <v>1000000</v>
      </c>
      <c r="F125" s="23">
        <f>SUM(F126:F131)</f>
        <v>1000000</v>
      </c>
      <c r="G125" s="87"/>
      <c r="H125" s="87"/>
      <c r="I125" s="23">
        <f>SUM(J125:O125)</f>
        <v>1000000</v>
      </c>
      <c r="J125" s="76">
        <f>SUM(J126:J131)</f>
        <v>0</v>
      </c>
      <c r="K125" s="76">
        <f t="shared" ref="K125" si="72">SUM(K126:K131)</f>
        <v>0</v>
      </c>
      <c r="L125" s="76">
        <f t="shared" ref="L125" si="73">SUM(L126:L131)</f>
        <v>0</v>
      </c>
      <c r="M125" s="76">
        <f t="shared" ref="M125" si="74">SUM(M126:M131)</f>
        <v>0</v>
      </c>
      <c r="N125" s="76">
        <f t="shared" ref="N125" si="75">SUM(N126:N131)</f>
        <v>1000000</v>
      </c>
      <c r="O125" s="113"/>
    </row>
    <row r="126" spans="1:15" ht="15.75" x14ac:dyDescent="0.25">
      <c r="A126" s="84">
        <v>112</v>
      </c>
      <c r="B126" s="95" t="s">
        <v>63</v>
      </c>
      <c r="C126" s="96"/>
      <c r="D126" s="96"/>
      <c r="E126" s="49">
        <f>F126</f>
        <v>1000000</v>
      </c>
      <c r="F126" s="23">
        <f>I126</f>
        <v>1000000</v>
      </c>
      <c r="G126" s="87"/>
      <c r="H126" s="87"/>
      <c r="I126" s="23">
        <f>SUM(J126:O126)</f>
        <v>1000000</v>
      </c>
      <c r="J126" s="76">
        <v>0</v>
      </c>
      <c r="K126" s="108">
        <v>0</v>
      </c>
      <c r="L126" s="76">
        <v>0</v>
      </c>
      <c r="M126" s="76"/>
      <c r="N126" s="76">
        <v>1000000</v>
      </c>
      <c r="O126" s="113"/>
    </row>
    <row r="127" spans="1:15" ht="15.75" x14ac:dyDescent="0.25">
      <c r="A127" s="84">
        <v>113</v>
      </c>
      <c r="B127" s="95" t="s">
        <v>62</v>
      </c>
      <c r="C127" s="96"/>
      <c r="D127" s="96"/>
      <c r="E127" s="49">
        <f>F127</f>
        <v>0</v>
      </c>
      <c r="F127" s="49">
        <f>I127</f>
        <v>0</v>
      </c>
      <c r="G127" s="87"/>
      <c r="H127" s="87"/>
      <c r="I127" s="23">
        <f t="shared" ref="I127:I130" si="76">SUM(J127:O127)</f>
        <v>0</v>
      </c>
      <c r="J127" s="88">
        <v>0</v>
      </c>
      <c r="K127" s="49">
        <v>0</v>
      </c>
      <c r="L127" s="23">
        <v>0</v>
      </c>
      <c r="M127" s="76">
        <v>0</v>
      </c>
      <c r="N127" s="76">
        <f>SUM(N128:N132)</f>
        <v>0</v>
      </c>
      <c r="O127" s="113"/>
    </row>
    <row r="128" spans="1:15" ht="15.75" x14ac:dyDescent="0.25">
      <c r="A128" s="84">
        <v>114</v>
      </c>
      <c r="B128" s="95" t="s">
        <v>58</v>
      </c>
      <c r="C128" s="96"/>
      <c r="D128" s="96"/>
      <c r="E128" s="49">
        <f t="shared" ref="E128:E131" si="77">F128</f>
        <v>0</v>
      </c>
      <c r="F128" s="49">
        <f t="shared" ref="F128:F131" si="78">I128</f>
        <v>0</v>
      </c>
      <c r="G128" s="87"/>
      <c r="H128" s="87"/>
      <c r="I128" s="23">
        <f t="shared" si="76"/>
        <v>0</v>
      </c>
      <c r="J128" s="97">
        <v>0</v>
      </c>
      <c r="K128" s="49">
        <v>0</v>
      </c>
      <c r="L128" s="23">
        <v>0</v>
      </c>
      <c r="M128" s="76">
        <f>SUM(M129:M132)</f>
        <v>0</v>
      </c>
      <c r="N128" s="76">
        <f>SUM(N129:N132)</f>
        <v>0</v>
      </c>
      <c r="O128" s="113"/>
    </row>
    <row r="129" spans="1:15" ht="15.75" x14ac:dyDescent="0.25">
      <c r="A129" s="84">
        <v>115</v>
      </c>
      <c r="B129" s="95" t="s">
        <v>56</v>
      </c>
      <c r="C129" s="96"/>
      <c r="D129" s="96"/>
      <c r="E129" s="49">
        <f t="shared" si="77"/>
        <v>0</v>
      </c>
      <c r="F129" s="49">
        <f t="shared" si="78"/>
        <v>0</v>
      </c>
      <c r="G129" s="87"/>
      <c r="H129" s="87"/>
      <c r="I129" s="23">
        <f t="shared" si="76"/>
        <v>0</v>
      </c>
      <c r="J129" s="97">
        <v>0</v>
      </c>
      <c r="K129" s="49">
        <v>0</v>
      </c>
      <c r="L129" s="51">
        <v>0</v>
      </c>
      <c r="M129" s="76">
        <f>SUM(M130:M132)</f>
        <v>0</v>
      </c>
      <c r="N129" s="76">
        <f>SUM(N130:N132)</f>
        <v>0</v>
      </c>
      <c r="O129" s="113"/>
    </row>
    <row r="130" spans="1:15" ht="15.75" x14ac:dyDescent="0.25">
      <c r="A130" s="84">
        <v>116</v>
      </c>
      <c r="B130" s="95" t="s">
        <v>61</v>
      </c>
      <c r="C130" s="96"/>
      <c r="D130" s="96"/>
      <c r="E130" s="49">
        <f t="shared" si="77"/>
        <v>0</v>
      </c>
      <c r="F130" s="49">
        <f t="shared" si="78"/>
        <v>0</v>
      </c>
      <c r="G130" s="87"/>
      <c r="H130" s="87"/>
      <c r="I130" s="23">
        <f t="shared" si="76"/>
        <v>0</v>
      </c>
      <c r="J130" s="97">
        <v>0</v>
      </c>
      <c r="K130" s="49">
        <v>0</v>
      </c>
      <c r="L130" s="51">
        <v>0</v>
      </c>
      <c r="M130" s="76">
        <f>SUM(M131:M132)</f>
        <v>0</v>
      </c>
      <c r="N130" s="76">
        <f>SUM(N131:N132)</f>
        <v>0</v>
      </c>
      <c r="O130" s="113"/>
    </row>
    <row r="131" spans="1:15" ht="15.75" x14ac:dyDescent="0.25">
      <c r="A131" s="84">
        <v>117</v>
      </c>
      <c r="B131" s="95" t="s">
        <v>57</v>
      </c>
      <c r="C131" s="96"/>
      <c r="D131" s="96"/>
      <c r="E131" s="49">
        <f t="shared" si="77"/>
        <v>0</v>
      </c>
      <c r="F131" s="49">
        <f t="shared" si="78"/>
        <v>0</v>
      </c>
      <c r="G131" s="87"/>
      <c r="H131" s="87"/>
      <c r="I131" s="75">
        <v>0</v>
      </c>
      <c r="J131" s="97">
        <v>0</v>
      </c>
      <c r="K131" s="49">
        <v>0</v>
      </c>
      <c r="L131" s="51">
        <v>0</v>
      </c>
      <c r="M131" s="76">
        <f>SUM(M132:M132)</f>
        <v>0</v>
      </c>
      <c r="N131" s="76">
        <f>SUM(N132:N132)</f>
        <v>0</v>
      </c>
      <c r="O131" s="113"/>
    </row>
    <row r="132" spans="1:15" ht="16.5" thickBot="1" x14ac:dyDescent="0.3">
      <c r="A132" s="127">
        <v>118</v>
      </c>
      <c r="B132" s="115" t="s">
        <v>6</v>
      </c>
      <c r="C132" s="115"/>
      <c r="D132" s="115"/>
      <c r="E132" s="49">
        <f t="shared" ref="E132" si="79">J132+K132+L132+M132+N132+O132</f>
        <v>0</v>
      </c>
      <c r="F132" s="49">
        <f t="shared" ref="F132" si="80">J132+K132+L132+M132+N132+O132</f>
        <v>0</v>
      </c>
      <c r="G132" s="87"/>
      <c r="H132" s="87"/>
      <c r="I132" s="111">
        <f t="shared" ref="I132" si="81">J132+K132+L132+M132+N132+O132</f>
        <v>0</v>
      </c>
      <c r="J132" s="97">
        <v>0</v>
      </c>
      <c r="K132" s="49">
        <v>0</v>
      </c>
      <c r="L132" s="49">
        <v>0</v>
      </c>
      <c r="M132" s="49">
        <v>0</v>
      </c>
      <c r="N132" s="125">
        <v>0</v>
      </c>
      <c r="O132" s="113"/>
    </row>
    <row r="133" spans="1:15" ht="78.75" x14ac:dyDescent="0.25">
      <c r="A133" s="84">
        <v>119</v>
      </c>
      <c r="B133" s="79" t="s">
        <v>99</v>
      </c>
      <c r="C133" s="80" t="s">
        <v>98</v>
      </c>
      <c r="D133" s="80"/>
      <c r="E133" s="86">
        <f>J133+K133+L133+M133+N133+O133</f>
        <v>2600000</v>
      </c>
      <c r="F133" s="86">
        <f>J133+K133+L133+M133+N133+O133</f>
        <v>2600000</v>
      </c>
      <c r="G133" s="81">
        <v>2025</v>
      </c>
      <c r="H133" s="81">
        <v>2026</v>
      </c>
      <c r="I133" s="82">
        <f>J133+K133+L133+M133+N133+O133</f>
        <v>2600000</v>
      </c>
      <c r="J133" s="83">
        <f>J134</f>
        <v>0</v>
      </c>
      <c r="K133" s="52">
        <f>K135+K136+K137+K144</f>
        <v>0</v>
      </c>
      <c r="L133" s="52">
        <f>L135+L136+L137+L144</f>
        <v>600000</v>
      </c>
      <c r="M133" s="52">
        <f>M135+M136+M137+M144</f>
        <v>2000000</v>
      </c>
      <c r="N133" s="53">
        <f>N135+N136+N137+N144</f>
        <v>0</v>
      </c>
      <c r="O133" s="128"/>
    </row>
    <row r="134" spans="1:15" ht="15.75" x14ac:dyDescent="0.25">
      <c r="A134" s="127">
        <v>120</v>
      </c>
      <c r="B134" s="85" t="s">
        <v>89</v>
      </c>
      <c r="C134" s="85"/>
      <c r="D134" s="85"/>
      <c r="E134" s="86">
        <f>J134+K134+L134+M134+N134+O134</f>
        <v>2600000</v>
      </c>
      <c r="F134" s="86">
        <f>J134+K134+L134+M134+N134+O134</f>
        <v>2600000</v>
      </c>
      <c r="G134" s="87"/>
      <c r="H134" s="87"/>
      <c r="I134" s="23">
        <f t="shared" ref="I134:I136" si="82">J134+K134+L134+M134+N134+O134</f>
        <v>2600000</v>
      </c>
      <c r="J134" s="88">
        <f>J135+J136+J137+J144</f>
        <v>0</v>
      </c>
      <c r="K134" s="88">
        <f>K135+K136+K137+K144</f>
        <v>0</v>
      </c>
      <c r="L134" s="88">
        <f>L135+L136+L137+L144</f>
        <v>600000</v>
      </c>
      <c r="M134" s="88">
        <f>M135+M136+M137+M144</f>
        <v>2000000</v>
      </c>
      <c r="N134" s="89">
        <f>N135+N136+N137+N144</f>
        <v>0</v>
      </c>
      <c r="O134" s="128"/>
    </row>
    <row r="135" spans="1:15" ht="15.75" x14ac:dyDescent="0.25">
      <c r="A135" s="84">
        <v>121</v>
      </c>
      <c r="B135" s="91" t="s">
        <v>5</v>
      </c>
      <c r="C135" s="91"/>
      <c r="D135" s="91"/>
      <c r="E135" s="23">
        <f t="shared" ref="E135:E136" si="83">J135+K135+L135+M135+N135+O135</f>
        <v>0</v>
      </c>
      <c r="F135" s="23">
        <f t="shared" ref="F135:F136" si="84">J135+K135+L135+M135+N135+O135</f>
        <v>0</v>
      </c>
      <c r="G135" s="87"/>
      <c r="H135" s="87"/>
      <c r="I135" s="23">
        <f t="shared" si="82"/>
        <v>0</v>
      </c>
      <c r="J135" s="88">
        <v>0</v>
      </c>
      <c r="K135" s="23">
        <v>0</v>
      </c>
      <c r="L135" s="23">
        <v>0</v>
      </c>
      <c r="M135" s="23">
        <v>0</v>
      </c>
      <c r="N135" s="92">
        <v>0</v>
      </c>
      <c r="O135" s="128"/>
    </row>
    <row r="136" spans="1:15" ht="15.75" x14ac:dyDescent="0.25">
      <c r="A136" s="127">
        <v>122</v>
      </c>
      <c r="B136" s="94" t="s">
        <v>0</v>
      </c>
      <c r="C136" s="94"/>
      <c r="D136" s="94"/>
      <c r="E136" s="23">
        <f t="shared" si="83"/>
        <v>0</v>
      </c>
      <c r="F136" s="23">
        <f t="shared" si="84"/>
        <v>0</v>
      </c>
      <c r="G136" s="87"/>
      <c r="H136" s="87"/>
      <c r="I136" s="23">
        <f t="shared" si="82"/>
        <v>0</v>
      </c>
      <c r="J136" s="88">
        <v>0</v>
      </c>
      <c r="K136" s="23">
        <v>0</v>
      </c>
      <c r="L136" s="23">
        <v>0</v>
      </c>
      <c r="M136" s="23">
        <v>0</v>
      </c>
      <c r="N136" s="92">
        <v>0</v>
      </c>
      <c r="O136" s="128"/>
    </row>
    <row r="137" spans="1:15" ht="15.75" x14ac:dyDescent="0.25">
      <c r="A137" s="84">
        <v>123</v>
      </c>
      <c r="B137" s="94" t="s">
        <v>97</v>
      </c>
      <c r="C137" s="94"/>
      <c r="D137" s="94"/>
      <c r="E137" s="23">
        <f>SUM(E138:E143)</f>
        <v>2600000</v>
      </c>
      <c r="F137" s="23">
        <f>SUM(F138:F143)</f>
        <v>2600000</v>
      </c>
      <c r="G137" s="87"/>
      <c r="H137" s="87"/>
      <c r="I137" s="23">
        <f>SUM(J137:O137)</f>
        <v>2600000</v>
      </c>
      <c r="J137" s="76">
        <f>SUM(J138:J143)</f>
        <v>0</v>
      </c>
      <c r="K137" s="76">
        <f t="shared" ref="K137:N137" si="85">SUM(K138:K143)</f>
        <v>0</v>
      </c>
      <c r="L137" s="76">
        <f t="shared" si="85"/>
        <v>600000</v>
      </c>
      <c r="M137" s="76">
        <f t="shared" si="85"/>
        <v>2000000</v>
      </c>
      <c r="N137" s="76">
        <f t="shared" si="85"/>
        <v>0</v>
      </c>
      <c r="O137" s="128"/>
    </row>
    <row r="138" spans="1:15" ht="15.75" x14ac:dyDescent="0.25">
      <c r="A138" s="127">
        <v>124</v>
      </c>
      <c r="B138" s="95" t="s">
        <v>63</v>
      </c>
      <c r="C138" s="96"/>
      <c r="D138" s="96"/>
      <c r="E138" s="49">
        <f>F138</f>
        <v>600000</v>
      </c>
      <c r="F138" s="23">
        <f>I138</f>
        <v>600000</v>
      </c>
      <c r="G138" s="87"/>
      <c r="H138" s="87"/>
      <c r="I138" s="23">
        <f>SUM(J138:O138)</f>
        <v>600000</v>
      </c>
      <c r="J138" s="76">
        <v>0</v>
      </c>
      <c r="K138" s="108">
        <v>0</v>
      </c>
      <c r="L138" s="76">
        <v>600000</v>
      </c>
      <c r="M138" s="76">
        <v>0</v>
      </c>
      <c r="N138" s="76">
        <f>SUM(N140:N144)</f>
        <v>0</v>
      </c>
      <c r="O138" s="128"/>
    </row>
    <row r="139" spans="1:15" ht="15.75" x14ac:dyDescent="0.25">
      <c r="A139" s="84">
        <v>125</v>
      </c>
      <c r="B139" s="95" t="s">
        <v>62</v>
      </c>
      <c r="C139" s="96"/>
      <c r="D139" s="96"/>
      <c r="E139" s="49">
        <f>F139</f>
        <v>2000000</v>
      </c>
      <c r="F139" s="49">
        <f>I139</f>
        <v>2000000</v>
      </c>
      <c r="G139" s="87"/>
      <c r="H139" s="87"/>
      <c r="I139" s="23">
        <f t="shared" ref="I139:I142" si="86">SUM(J139:O139)</f>
        <v>2000000</v>
      </c>
      <c r="J139" s="88">
        <v>0</v>
      </c>
      <c r="K139" s="49">
        <v>0</v>
      </c>
      <c r="L139" s="23">
        <v>0</v>
      </c>
      <c r="M139" s="76">
        <v>2000000</v>
      </c>
      <c r="N139" s="76">
        <f>SUM(N140:N144)</f>
        <v>0</v>
      </c>
      <c r="O139" s="128"/>
    </row>
    <row r="140" spans="1:15" ht="15.75" x14ac:dyDescent="0.25">
      <c r="A140" s="127">
        <v>126</v>
      </c>
      <c r="B140" s="95" t="s">
        <v>58</v>
      </c>
      <c r="C140" s="96"/>
      <c r="D140" s="96"/>
      <c r="E140" s="49">
        <f t="shared" ref="E140:E143" si="87">F140</f>
        <v>0</v>
      </c>
      <c r="F140" s="49">
        <f t="shared" ref="F140:F143" si="88">I140</f>
        <v>0</v>
      </c>
      <c r="G140" s="87"/>
      <c r="H140" s="87"/>
      <c r="I140" s="23">
        <f t="shared" si="86"/>
        <v>0</v>
      </c>
      <c r="J140" s="97">
        <v>0</v>
      </c>
      <c r="K140" s="49">
        <v>0</v>
      </c>
      <c r="L140" s="23">
        <v>0</v>
      </c>
      <c r="M140" s="76">
        <f>SUM(M141:M144)</f>
        <v>0</v>
      </c>
      <c r="N140" s="76">
        <f>SUM(N141:N144)</f>
        <v>0</v>
      </c>
      <c r="O140" s="128"/>
    </row>
    <row r="141" spans="1:15" ht="15.75" x14ac:dyDescent="0.25">
      <c r="A141" s="84">
        <v>127</v>
      </c>
      <c r="B141" s="95" t="s">
        <v>56</v>
      </c>
      <c r="C141" s="96"/>
      <c r="D141" s="96"/>
      <c r="E141" s="49">
        <f t="shared" si="87"/>
        <v>0</v>
      </c>
      <c r="F141" s="49">
        <f t="shared" si="88"/>
        <v>0</v>
      </c>
      <c r="G141" s="87"/>
      <c r="H141" s="87"/>
      <c r="I141" s="23">
        <f t="shared" si="86"/>
        <v>0</v>
      </c>
      <c r="J141" s="97">
        <v>0</v>
      </c>
      <c r="K141" s="49">
        <v>0</v>
      </c>
      <c r="L141" s="51">
        <v>0</v>
      </c>
      <c r="M141" s="76">
        <f>SUM(M142:M144)</f>
        <v>0</v>
      </c>
      <c r="N141" s="76">
        <f>SUM(N142:N144)</f>
        <v>0</v>
      </c>
      <c r="O141" s="128"/>
    </row>
    <row r="142" spans="1:15" ht="15.75" x14ac:dyDescent="0.25">
      <c r="A142" s="127">
        <v>128</v>
      </c>
      <c r="B142" s="95" t="s">
        <v>61</v>
      </c>
      <c r="C142" s="96"/>
      <c r="D142" s="96"/>
      <c r="E142" s="49">
        <f t="shared" si="87"/>
        <v>0</v>
      </c>
      <c r="F142" s="49">
        <f t="shared" si="88"/>
        <v>0</v>
      </c>
      <c r="G142" s="87"/>
      <c r="H142" s="87"/>
      <c r="I142" s="23">
        <f t="shared" si="86"/>
        <v>0</v>
      </c>
      <c r="J142" s="97">
        <v>0</v>
      </c>
      <c r="K142" s="49">
        <v>0</v>
      </c>
      <c r="L142" s="51">
        <v>0</v>
      </c>
      <c r="M142" s="76">
        <f>SUM(M143:M144)</f>
        <v>0</v>
      </c>
      <c r="N142" s="76">
        <f>SUM(N143:N144)</f>
        <v>0</v>
      </c>
      <c r="O142" s="128"/>
    </row>
    <row r="143" spans="1:15" ht="15.75" x14ac:dyDescent="0.25">
      <c r="A143" s="84">
        <v>129</v>
      </c>
      <c r="B143" s="95" t="s">
        <v>57</v>
      </c>
      <c r="C143" s="96"/>
      <c r="D143" s="96"/>
      <c r="E143" s="49">
        <f t="shared" si="87"/>
        <v>0</v>
      </c>
      <c r="F143" s="49">
        <f t="shared" si="88"/>
        <v>0</v>
      </c>
      <c r="G143" s="87"/>
      <c r="H143" s="87"/>
      <c r="I143" s="75">
        <v>0</v>
      </c>
      <c r="J143" s="97">
        <v>0</v>
      </c>
      <c r="K143" s="49">
        <v>0</v>
      </c>
      <c r="L143" s="51">
        <v>0</v>
      </c>
      <c r="M143" s="76">
        <f>SUM(M144:M144)</f>
        <v>0</v>
      </c>
      <c r="N143" s="76">
        <f>SUM(N144:N144)</f>
        <v>0</v>
      </c>
      <c r="O143" s="128"/>
    </row>
    <row r="144" spans="1:15" ht="16.5" thickBot="1" x14ac:dyDescent="0.3">
      <c r="A144" s="127">
        <v>130</v>
      </c>
      <c r="B144" s="115" t="s">
        <v>6</v>
      </c>
      <c r="C144" s="115"/>
      <c r="D144" s="115"/>
      <c r="E144" s="49">
        <f t="shared" ref="E144" si="89">J144+K144+L144+M144+N144+O144</f>
        <v>0</v>
      </c>
      <c r="F144" s="49">
        <f t="shared" ref="F144" si="90">J144+K144+L144+M144+N144+O144</f>
        <v>0</v>
      </c>
      <c r="G144" s="87"/>
      <c r="H144" s="87"/>
      <c r="I144" s="111">
        <f t="shared" ref="I144" si="91">J144+K144+L144+M144+N144+O144</f>
        <v>0</v>
      </c>
      <c r="J144" s="97">
        <v>0</v>
      </c>
      <c r="K144" s="49">
        <v>0</v>
      </c>
      <c r="L144" s="49">
        <v>0</v>
      </c>
      <c r="M144" s="49">
        <v>0</v>
      </c>
      <c r="N144" s="125">
        <v>0</v>
      </c>
      <c r="O144" s="128"/>
    </row>
    <row r="145" spans="1:15" ht="78.75" x14ac:dyDescent="0.25">
      <c r="A145" s="84">
        <v>131</v>
      </c>
      <c r="B145" s="79" t="s">
        <v>101</v>
      </c>
      <c r="C145" s="80" t="s">
        <v>100</v>
      </c>
      <c r="D145" s="80"/>
      <c r="E145" s="86">
        <f>J145+K145+L145+M145+N145+O145</f>
        <v>1000000</v>
      </c>
      <c r="F145" s="86">
        <f>J145+K145+L145+M145+N145+O145</f>
        <v>1000000</v>
      </c>
      <c r="G145" s="81">
        <v>2027</v>
      </c>
      <c r="H145" s="81">
        <v>2027</v>
      </c>
      <c r="I145" s="82">
        <f>J145+K145+L145+M145+N145+O145</f>
        <v>1000000</v>
      </c>
      <c r="J145" s="83">
        <f>J146</f>
        <v>0</v>
      </c>
      <c r="K145" s="52">
        <f>K147+K148+K149+K156</f>
        <v>0</v>
      </c>
      <c r="L145" s="52">
        <f>L147+L148+L149+L156</f>
        <v>0</v>
      </c>
      <c r="M145" s="52">
        <f>M147+M148+M149+M156</f>
        <v>0</v>
      </c>
      <c r="N145" s="77">
        <f>N147+N148+N149+N156</f>
        <v>1000000</v>
      </c>
      <c r="O145" s="128"/>
    </row>
    <row r="146" spans="1:15" ht="15.75" x14ac:dyDescent="0.25">
      <c r="A146" s="127">
        <v>132</v>
      </c>
      <c r="B146" s="85" t="s">
        <v>37</v>
      </c>
      <c r="C146" s="85"/>
      <c r="D146" s="85"/>
      <c r="E146" s="86">
        <f>J146+K146+L146+M146+N146+O146</f>
        <v>1000000</v>
      </c>
      <c r="F146" s="86">
        <f>J146+K146+L146+M146+N146+O146</f>
        <v>1000000</v>
      </c>
      <c r="G146" s="87"/>
      <c r="H146" s="87"/>
      <c r="I146" s="23">
        <f t="shared" ref="I146:I148" si="92">J146+K146+L146+M146+N146+O146</f>
        <v>1000000</v>
      </c>
      <c r="J146" s="88">
        <f>J147+J148+J149+J156</f>
        <v>0</v>
      </c>
      <c r="K146" s="88">
        <f>K147+K148+K149+K156</f>
        <v>0</v>
      </c>
      <c r="L146" s="88">
        <f>L147+L148+L149+L156</f>
        <v>0</v>
      </c>
      <c r="M146" s="88">
        <f>M147+M148+M149+M156</f>
        <v>0</v>
      </c>
      <c r="N146" s="126">
        <f>N147+N148+N149+N156</f>
        <v>1000000</v>
      </c>
      <c r="O146" s="128"/>
    </row>
    <row r="147" spans="1:15" ht="15.75" x14ac:dyDescent="0.25">
      <c r="A147" s="84">
        <v>133</v>
      </c>
      <c r="B147" s="91" t="s">
        <v>5</v>
      </c>
      <c r="C147" s="91"/>
      <c r="D147" s="91"/>
      <c r="E147" s="23">
        <f t="shared" ref="E147:E148" si="93">J147+K147+L147+M147+N147+O147</f>
        <v>0</v>
      </c>
      <c r="F147" s="23">
        <f t="shared" ref="F147:F148" si="94">J147+K147+L147+M147+N147+O147</f>
        <v>0</v>
      </c>
      <c r="G147" s="87"/>
      <c r="H147" s="87"/>
      <c r="I147" s="23">
        <f t="shared" si="92"/>
        <v>0</v>
      </c>
      <c r="J147" s="88">
        <v>0</v>
      </c>
      <c r="K147" s="23">
        <v>0</v>
      </c>
      <c r="L147" s="23">
        <v>0</v>
      </c>
      <c r="M147" s="23">
        <v>0</v>
      </c>
      <c r="N147" s="92">
        <v>0</v>
      </c>
      <c r="O147" s="128"/>
    </row>
    <row r="148" spans="1:15" ht="15.75" x14ac:dyDescent="0.25">
      <c r="A148" s="127">
        <v>134</v>
      </c>
      <c r="B148" s="94" t="s">
        <v>0</v>
      </c>
      <c r="C148" s="94"/>
      <c r="D148" s="94"/>
      <c r="E148" s="23">
        <f t="shared" si="93"/>
        <v>0</v>
      </c>
      <c r="F148" s="23">
        <f t="shared" si="94"/>
        <v>0</v>
      </c>
      <c r="G148" s="87"/>
      <c r="H148" s="87"/>
      <c r="I148" s="23">
        <f t="shared" si="92"/>
        <v>0</v>
      </c>
      <c r="J148" s="88">
        <v>0</v>
      </c>
      <c r="K148" s="23">
        <v>0</v>
      </c>
      <c r="L148" s="23">
        <v>0</v>
      </c>
      <c r="M148" s="23">
        <v>0</v>
      </c>
      <c r="N148" s="92">
        <v>0</v>
      </c>
      <c r="O148" s="128"/>
    </row>
    <row r="149" spans="1:15" ht="15.75" x14ac:dyDescent="0.25">
      <c r="A149" s="84">
        <v>135</v>
      </c>
      <c r="B149" s="94" t="s">
        <v>97</v>
      </c>
      <c r="C149" s="94"/>
      <c r="D149" s="94"/>
      <c r="E149" s="23">
        <f>SUM(E150:E155)</f>
        <v>1000000</v>
      </c>
      <c r="F149" s="23">
        <f>SUM(F150:F155)</f>
        <v>1000000</v>
      </c>
      <c r="G149" s="87"/>
      <c r="H149" s="87"/>
      <c r="I149" s="23">
        <f>SUM(J149:O149)</f>
        <v>1000000</v>
      </c>
      <c r="J149" s="76">
        <f>SUM(J150:J155)</f>
        <v>0</v>
      </c>
      <c r="K149" s="76">
        <f t="shared" ref="K149:N149" si="95">SUM(K150:K155)</f>
        <v>0</v>
      </c>
      <c r="L149" s="76">
        <f t="shared" si="95"/>
        <v>0</v>
      </c>
      <c r="M149" s="76">
        <f t="shared" si="95"/>
        <v>0</v>
      </c>
      <c r="N149" s="76">
        <f t="shared" si="95"/>
        <v>1000000</v>
      </c>
      <c r="O149" s="128"/>
    </row>
    <row r="150" spans="1:15" ht="15.75" x14ac:dyDescent="0.25">
      <c r="A150" s="127">
        <v>136</v>
      </c>
      <c r="B150" s="95" t="s">
        <v>63</v>
      </c>
      <c r="C150" s="96"/>
      <c r="D150" s="96"/>
      <c r="E150" s="49">
        <f>F150</f>
        <v>1000000</v>
      </c>
      <c r="F150" s="23">
        <f>I150</f>
        <v>1000000</v>
      </c>
      <c r="G150" s="87"/>
      <c r="H150" s="87"/>
      <c r="I150" s="23">
        <f>SUM(J150:O150)</f>
        <v>1000000</v>
      </c>
      <c r="J150" s="76">
        <v>0</v>
      </c>
      <c r="K150" s="108">
        <v>0</v>
      </c>
      <c r="L150" s="76">
        <v>0</v>
      </c>
      <c r="M150" s="76">
        <v>0</v>
      </c>
      <c r="N150" s="76">
        <v>1000000</v>
      </c>
      <c r="O150" s="128"/>
    </row>
    <row r="151" spans="1:15" ht="15.75" x14ac:dyDescent="0.25">
      <c r="A151" s="84">
        <v>137</v>
      </c>
      <c r="B151" s="95" t="s">
        <v>62</v>
      </c>
      <c r="C151" s="96"/>
      <c r="D151" s="96"/>
      <c r="E151" s="49">
        <f>F151</f>
        <v>0</v>
      </c>
      <c r="F151" s="49">
        <f>I151</f>
        <v>0</v>
      </c>
      <c r="G151" s="87"/>
      <c r="H151" s="87"/>
      <c r="I151" s="23">
        <f t="shared" ref="I151:I154" si="96">SUM(J151:O151)</f>
        <v>0</v>
      </c>
      <c r="J151" s="88">
        <v>0</v>
      </c>
      <c r="K151" s="49">
        <v>0</v>
      </c>
      <c r="L151" s="23">
        <v>0</v>
      </c>
      <c r="M151" s="76">
        <v>0</v>
      </c>
      <c r="N151" s="76">
        <f>SUM(N152:N156)</f>
        <v>0</v>
      </c>
      <c r="O151" s="128"/>
    </row>
    <row r="152" spans="1:15" ht="15.75" x14ac:dyDescent="0.25">
      <c r="A152" s="127">
        <v>138</v>
      </c>
      <c r="B152" s="95" t="s">
        <v>58</v>
      </c>
      <c r="C152" s="96"/>
      <c r="D152" s="96"/>
      <c r="E152" s="49">
        <f t="shared" ref="E152:E155" si="97">F152</f>
        <v>0</v>
      </c>
      <c r="F152" s="49">
        <f t="shared" ref="F152:F155" si="98">I152</f>
        <v>0</v>
      </c>
      <c r="G152" s="87"/>
      <c r="H152" s="87"/>
      <c r="I152" s="23">
        <f t="shared" si="96"/>
        <v>0</v>
      </c>
      <c r="J152" s="97">
        <v>0</v>
      </c>
      <c r="K152" s="49">
        <v>0</v>
      </c>
      <c r="L152" s="23">
        <v>0</v>
      </c>
      <c r="M152" s="76">
        <f>SUM(M153:M156)</f>
        <v>0</v>
      </c>
      <c r="N152" s="76">
        <f>SUM(N153:N156)</f>
        <v>0</v>
      </c>
      <c r="O152" s="128"/>
    </row>
    <row r="153" spans="1:15" ht="15.75" x14ac:dyDescent="0.25">
      <c r="A153" s="84">
        <v>139</v>
      </c>
      <c r="B153" s="95" t="s">
        <v>56</v>
      </c>
      <c r="C153" s="96"/>
      <c r="D153" s="96"/>
      <c r="E153" s="49">
        <f t="shared" si="97"/>
        <v>0</v>
      </c>
      <c r="F153" s="49">
        <f t="shared" si="98"/>
        <v>0</v>
      </c>
      <c r="G153" s="87"/>
      <c r="H153" s="87"/>
      <c r="I153" s="23">
        <f t="shared" si="96"/>
        <v>0</v>
      </c>
      <c r="J153" s="97">
        <v>0</v>
      </c>
      <c r="K153" s="49">
        <v>0</v>
      </c>
      <c r="L153" s="51">
        <v>0</v>
      </c>
      <c r="M153" s="76">
        <f>SUM(M154:M156)</f>
        <v>0</v>
      </c>
      <c r="N153" s="76">
        <f>SUM(N154:N156)</f>
        <v>0</v>
      </c>
      <c r="O153" s="128"/>
    </row>
    <row r="154" spans="1:15" ht="15.75" x14ac:dyDescent="0.25">
      <c r="A154" s="127">
        <v>140</v>
      </c>
      <c r="B154" s="95" t="s">
        <v>61</v>
      </c>
      <c r="C154" s="96"/>
      <c r="D154" s="96"/>
      <c r="E154" s="49">
        <f t="shared" si="97"/>
        <v>0</v>
      </c>
      <c r="F154" s="49">
        <f t="shared" si="98"/>
        <v>0</v>
      </c>
      <c r="G154" s="87"/>
      <c r="H154" s="87"/>
      <c r="I154" s="23">
        <f t="shared" si="96"/>
        <v>0</v>
      </c>
      <c r="J154" s="97">
        <v>0</v>
      </c>
      <c r="K154" s="49">
        <v>0</v>
      </c>
      <c r="L154" s="51">
        <v>0</v>
      </c>
      <c r="M154" s="76">
        <f>SUM(M155:M156)</f>
        <v>0</v>
      </c>
      <c r="N154" s="76">
        <f>SUM(N155:N156)</f>
        <v>0</v>
      </c>
      <c r="O154" s="128"/>
    </row>
    <row r="155" spans="1:15" ht="15.75" x14ac:dyDescent="0.25">
      <c r="A155" s="84">
        <v>141</v>
      </c>
      <c r="B155" s="95" t="s">
        <v>57</v>
      </c>
      <c r="C155" s="96"/>
      <c r="D155" s="96"/>
      <c r="E155" s="49">
        <f t="shared" si="97"/>
        <v>0</v>
      </c>
      <c r="F155" s="49">
        <f t="shared" si="98"/>
        <v>0</v>
      </c>
      <c r="G155" s="87"/>
      <c r="H155" s="87"/>
      <c r="I155" s="75">
        <v>0</v>
      </c>
      <c r="J155" s="97">
        <v>0</v>
      </c>
      <c r="K155" s="49">
        <v>0</v>
      </c>
      <c r="L155" s="51">
        <v>0</v>
      </c>
      <c r="M155" s="76">
        <f>SUM(M156:M156)</f>
        <v>0</v>
      </c>
      <c r="N155" s="76">
        <f>SUM(N156:N156)</f>
        <v>0</v>
      </c>
      <c r="O155" s="128"/>
    </row>
    <row r="156" spans="1:15" ht="16.5" thickBot="1" x14ac:dyDescent="0.3">
      <c r="A156" s="127">
        <v>142</v>
      </c>
      <c r="B156" s="115" t="s">
        <v>6</v>
      </c>
      <c r="C156" s="115"/>
      <c r="D156" s="115"/>
      <c r="E156" s="49">
        <f t="shared" ref="E156" si="99">J156+K156+L156+M156+N156+O156</f>
        <v>0</v>
      </c>
      <c r="F156" s="49">
        <f t="shared" ref="F156" si="100">J156+K156+L156+M156+N156+O156</f>
        <v>0</v>
      </c>
      <c r="G156" s="87"/>
      <c r="H156" s="87"/>
      <c r="I156" s="111">
        <f t="shared" ref="I156" si="101">J156+K156+L156+M156+N156+O156</f>
        <v>0</v>
      </c>
      <c r="J156" s="97">
        <v>0</v>
      </c>
      <c r="K156" s="49">
        <v>0</v>
      </c>
      <c r="L156" s="49">
        <v>0</v>
      </c>
      <c r="M156" s="49">
        <v>0</v>
      </c>
      <c r="N156" s="125">
        <v>0</v>
      </c>
      <c r="O156" s="128"/>
    </row>
    <row r="157" spans="1:15" ht="16.5" thickBot="1" x14ac:dyDescent="0.3">
      <c r="A157" s="84">
        <v>143</v>
      </c>
      <c r="B157" s="129" t="s">
        <v>55</v>
      </c>
      <c r="C157" s="130"/>
      <c r="D157" s="130"/>
      <c r="E157" s="131">
        <f>E16+E27+E38+E49+E61+E73+E85+E91+E97+E109+E121+E133+E145</f>
        <v>97583564.780000001</v>
      </c>
      <c r="F157" s="131">
        <f>F16+F27+F38+F49+F61+F73+F85+F91+F97+F109+F121+F133+F145</f>
        <v>97583564.780000001</v>
      </c>
      <c r="G157" s="131"/>
      <c r="H157" s="132"/>
      <c r="I157" s="133">
        <f>I16+I27+I38+I49+I61+I73+I85+I91+I97+I109+I121+I133+I145</f>
        <v>97583564.780000001</v>
      </c>
      <c r="J157" s="134">
        <f>J16+J27+J38+J49+J61+J73+J85+J91+J97+J109+J121</f>
        <v>32913495.979999997</v>
      </c>
      <c r="K157" s="134">
        <f>K16+K27+K38+K49+K61+K73+K85+K91+K97+K109+K121</f>
        <v>21940756.98</v>
      </c>
      <c r="L157" s="134">
        <f>L16+L27+L38+L49+L61+L73+L85+L91+L97+L109+L121+L133</f>
        <v>38729311.82</v>
      </c>
      <c r="M157" s="134">
        <f>M16+M27+M38+M49+M61+M73+M85+M91+M97+M109+M121+M133</f>
        <v>2000000</v>
      </c>
      <c r="N157" s="135">
        <f>N16+N27+N38+N49+N61+N73+N85+N91+N97+N109+N121+N133+N145</f>
        <v>2000000</v>
      </c>
      <c r="O157" s="136">
        <f>O16+O27+O38+O49+O61</f>
        <v>0</v>
      </c>
    </row>
    <row r="158" spans="1:15" ht="15.75" customHeight="1" thickBot="1" x14ac:dyDescent="0.3">
      <c r="A158" s="137" t="s">
        <v>53</v>
      </c>
      <c r="B158" s="138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9"/>
    </row>
    <row r="159" spans="1:15" ht="37.5" customHeight="1" thickBot="1" x14ac:dyDescent="0.3">
      <c r="A159" s="140" t="s">
        <v>54</v>
      </c>
      <c r="B159" s="141"/>
      <c r="C159" s="141"/>
      <c r="D159" s="141"/>
      <c r="E159" s="141"/>
      <c r="F159" s="141"/>
      <c r="G159" s="141"/>
      <c r="H159" s="141"/>
      <c r="I159" s="141"/>
      <c r="J159" s="141"/>
      <c r="K159" s="141"/>
      <c r="L159" s="141"/>
      <c r="M159" s="141"/>
      <c r="N159" s="141"/>
      <c r="O159" s="142"/>
    </row>
    <row r="160" spans="1:15" ht="79.5" customHeight="1" x14ac:dyDescent="0.25">
      <c r="A160" s="47">
        <v>119</v>
      </c>
      <c r="B160" s="79" t="s">
        <v>88</v>
      </c>
      <c r="C160" s="80" t="s">
        <v>82</v>
      </c>
      <c r="D160" s="80"/>
      <c r="E160" s="86">
        <f>J160+K160+L160+M160+N160+O160</f>
        <v>42512611.700000003</v>
      </c>
      <c r="F160" s="86">
        <f>J160+K160+L160+M160+N160+O160</f>
        <v>42512611.700000003</v>
      </c>
      <c r="G160" s="81">
        <v>2024</v>
      </c>
      <c r="H160" s="81">
        <v>2024</v>
      </c>
      <c r="I160" s="82">
        <f>J160+K160+L160+M160+N160+O160</f>
        <v>42512611.700000003</v>
      </c>
      <c r="J160" s="83">
        <f>J161</f>
        <v>0</v>
      </c>
      <c r="K160" s="52">
        <f>K162+K163+K164+K170</f>
        <v>42512611.700000003</v>
      </c>
      <c r="L160" s="52">
        <f>L162+L163+L164+L170</f>
        <v>0</v>
      </c>
      <c r="M160" s="52">
        <f>M162+M163+M164+M170</f>
        <v>0</v>
      </c>
      <c r="N160" s="53">
        <f>N162+N163+N164+N170</f>
        <v>0</v>
      </c>
      <c r="O160" s="143"/>
    </row>
    <row r="161" spans="1:15" ht="16.5" customHeight="1" x14ac:dyDescent="0.25">
      <c r="A161" s="84">
        <v>120</v>
      </c>
      <c r="B161" s="85" t="s">
        <v>89</v>
      </c>
      <c r="C161" s="85"/>
      <c r="D161" s="85"/>
      <c r="E161" s="86">
        <f>J161+K161+L161+M161+N161+O161</f>
        <v>42512611.700000003</v>
      </c>
      <c r="F161" s="86">
        <f>J161+K161+L161+M161+N161+O161</f>
        <v>42512611.700000003</v>
      </c>
      <c r="G161" s="87"/>
      <c r="H161" s="87"/>
      <c r="I161" s="23">
        <f t="shared" ref="I161:I163" si="102">J161+K161+L161+M161+N161+O161</f>
        <v>42512611.700000003</v>
      </c>
      <c r="J161" s="88">
        <f>J162+J163+J164+J170</f>
        <v>0</v>
      </c>
      <c r="K161" s="88">
        <f>K162+K163+K164+K170</f>
        <v>42512611.700000003</v>
      </c>
      <c r="L161" s="88">
        <f>L162+L163+L164+L170</f>
        <v>0</v>
      </c>
      <c r="M161" s="88">
        <f>M162+M163+M164+M170</f>
        <v>0</v>
      </c>
      <c r="N161" s="89">
        <f>N162+N163+N164+N170</f>
        <v>0</v>
      </c>
      <c r="O161" s="143"/>
    </row>
    <row r="162" spans="1:15" ht="16.5" customHeight="1" x14ac:dyDescent="0.25">
      <c r="A162" s="47">
        <v>121</v>
      </c>
      <c r="B162" s="91" t="s">
        <v>5</v>
      </c>
      <c r="C162" s="91"/>
      <c r="D162" s="91"/>
      <c r="E162" s="23">
        <f t="shared" ref="E162:E163" si="103">J162+K162+L162+M162+N162+O162</f>
        <v>0</v>
      </c>
      <c r="F162" s="23">
        <f t="shared" ref="F162:F163" si="104">J162+K162+L162+M162+N162+O162</f>
        <v>0</v>
      </c>
      <c r="G162" s="87"/>
      <c r="H162" s="87"/>
      <c r="I162" s="23">
        <f t="shared" si="102"/>
        <v>0</v>
      </c>
      <c r="J162" s="88">
        <v>0</v>
      </c>
      <c r="K162" s="23">
        <v>0</v>
      </c>
      <c r="L162" s="23">
        <v>0</v>
      </c>
      <c r="M162" s="23">
        <v>0</v>
      </c>
      <c r="N162" s="92">
        <v>0</v>
      </c>
      <c r="O162" s="143"/>
    </row>
    <row r="163" spans="1:15" ht="15.75" customHeight="1" x14ac:dyDescent="0.25">
      <c r="A163" s="84">
        <v>122</v>
      </c>
      <c r="B163" s="94" t="s">
        <v>0</v>
      </c>
      <c r="C163" s="94"/>
      <c r="D163" s="94"/>
      <c r="E163" s="23">
        <f t="shared" si="103"/>
        <v>40491300</v>
      </c>
      <c r="F163" s="23">
        <f t="shared" si="104"/>
        <v>40491300</v>
      </c>
      <c r="G163" s="87"/>
      <c r="H163" s="87"/>
      <c r="I163" s="23">
        <f t="shared" si="102"/>
        <v>40491300</v>
      </c>
      <c r="J163" s="88">
        <v>0</v>
      </c>
      <c r="K163" s="23">
        <v>40491300</v>
      </c>
      <c r="L163" s="23">
        <v>0</v>
      </c>
      <c r="M163" s="23">
        <v>0</v>
      </c>
      <c r="N163" s="92">
        <v>0</v>
      </c>
      <c r="O163" s="143"/>
    </row>
    <row r="164" spans="1:15" ht="16.5" customHeight="1" x14ac:dyDescent="0.25">
      <c r="A164" s="47">
        <v>123</v>
      </c>
      <c r="B164" s="94" t="s">
        <v>97</v>
      </c>
      <c r="C164" s="94"/>
      <c r="D164" s="94"/>
      <c r="E164" s="23">
        <f>SUM(E165:E169)</f>
        <v>1771311.7</v>
      </c>
      <c r="F164" s="23">
        <f>SUM(F165:F169)</f>
        <v>1771311.7</v>
      </c>
      <c r="G164" s="87"/>
      <c r="H164" s="87"/>
      <c r="I164" s="23">
        <f>SUM(J164:O164)</f>
        <v>2021311.7</v>
      </c>
      <c r="J164" s="76">
        <f>SUM(J165:J169)</f>
        <v>0</v>
      </c>
      <c r="K164" s="76">
        <f>SUM(K165:K169)</f>
        <v>2021311.7</v>
      </c>
      <c r="L164" s="76">
        <f>SUM(L165:L169)</f>
        <v>0</v>
      </c>
      <c r="M164" s="76">
        <f>SUM(M165:M169)</f>
        <v>0</v>
      </c>
      <c r="N164" s="76">
        <f>SUM(N165:N169)</f>
        <v>0</v>
      </c>
      <c r="O164" s="143"/>
    </row>
    <row r="165" spans="1:15" ht="15.75" customHeight="1" x14ac:dyDescent="0.25">
      <c r="A165" s="84">
        <v>124</v>
      </c>
      <c r="B165" s="95" t="s">
        <v>62</v>
      </c>
      <c r="C165" s="96"/>
      <c r="D165" s="96"/>
      <c r="E165" s="49">
        <f>F165</f>
        <v>1252406.3999999999</v>
      </c>
      <c r="F165" s="49">
        <f>I165</f>
        <v>1252406.3999999999</v>
      </c>
      <c r="G165" s="87"/>
      <c r="H165" s="87"/>
      <c r="I165" s="23">
        <f t="shared" ref="I165:I168" si="105">SUM(J165:O165)</f>
        <v>1252406.3999999999</v>
      </c>
      <c r="J165" s="88">
        <v>0</v>
      </c>
      <c r="K165" s="49">
        <v>1252406.3999999999</v>
      </c>
      <c r="L165" s="23">
        <v>0</v>
      </c>
      <c r="M165" s="76">
        <v>0</v>
      </c>
      <c r="N165" s="76">
        <f>SUM(N166:N170)</f>
        <v>0</v>
      </c>
      <c r="O165" s="143"/>
    </row>
    <row r="166" spans="1:15" ht="18" customHeight="1" x14ac:dyDescent="0.25">
      <c r="A166" s="47">
        <v>125</v>
      </c>
      <c r="B166" s="95" t="s">
        <v>58</v>
      </c>
      <c r="C166" s="96"/>
      <c r="D166" s="96"/>
      <c r="E166" s="49">
        <f t="shared" ref="E166:E169" si="106">F166</f>
        <v>404382</v>
      </c>
      <c r="F166" s="49">
        <f t="shared" ref="F166:F169" si="107">I166</f>
        <v>404382</v>
      </c>
      <c r="G166" s="87"/>
      <c r="H166" s="87"/>
      <c r="I166" s="23">
        <f t="shared" si="105"/>
        <v>404382</v>
      </c>
      <c r="J166" s="97">
        <v>0</v>
      </c>
      <c r="K166" s="49">
        <v>404382</v>
      </c>
      <c r="L166" s="23">
        <v>0</v>
      </c>
      <c r="M166" s="76">
        <f>SUM(M167:M170)</f>
        <v>0</v>
      </c>
      <c r="N166" s="76">
        <f>SUM(N167:N170)</f>
        <v>0</v>
      </c>
      <c r="O166" s="143"/>
    </row>
    <row r="167" spans="1:15" ht="17.25" customHeight="1" x14ac:dyDescent="0.25">
      <c r="A167" s="84">
        <v>126</v>
      </c>
      <c r="B167" s="95" t="s">
        <v>59</v>
      </c>
      <c r="C167" s="96"/>
      <c r="D167" s="96"/>
      <c r="E167" s="49">
        <f t="shared" si="106"/>
        <v>114523.3</v>
      </c>
      <c r="F167" s="49">
        <f t="shared" si="107"/>
        <v>114523.3</v>
      </c>
      <c r="G167" s="87"/>
      <c r="H167" s="87"/>
      <c r="I167" s="23">
        <f t="shared" si="105"/>
        <v>114523.3</v>
      </c>
      <c r="J167" s="97">
        <v>0</v>
      </c>
      <c r="K167" s="49">
        <v>114523.3</v>
      </c>
      <c r="L167" s="51">
        <v>0</v>
      </c>
      <c r="M167" s="76">
        <f>SUM(M168:M170)</f>
        <v>0</v>
      </c>
      <c r="N167" s="76">
        <f>SUM(N168:N170)</f>
        <v>0</v>
      </c>
      <c r="O167" s="143"/>
    </row>
    <row r="168" spans="1:15" ht="17.25" customHeight="1" x14ac:dyDescent="0.25">
      <c r="A168" s="47">
        <v>127</v>
      </c>
      <c r="B168" s="95" t="s">
        <v>90</v>
      </c>
      <c r="C168" s="96"/>
      <c r="D168" s="96"/>
      <c r="E168" s="49">
        <f t="shared" si="106"/>
        <v>0</v>
      </c>
      <c r="F168" s="49">
        <f t="shared" si="107"/>
        <v>0</v>
      </c>
      <c r="G168" s="87"/>
      <c r="H168" s="87"/>
      <c r="I168" s="23">
        <f t="shared" si="105"/>
        <v>0</v>
      </c>
      <c r="J168" s="97">
        <v>0</v>
      </c>
      <c r="K168" s="49">
        <v>0</v>
      </c>
      <c r="L168" s="51">
        <v>0</v>
      </c>
      <c r="M168" s="76">
        <f>SUM(M169:M170)</f>
        <v>0</v>
      </c>
      <c r="N168" s="76">
        <f>SUM(N169:N170)</f>
        <v>0</v>
      </c>
      <c r="O168" s="143"/>
    </row>
    <row r="169" spans="1:15" ht="17.25" customHeight="1" x14ac:dyDescent="0.25">
      <c r="A169" s="84">
        <v>128</v>
      </c>
      <c r="B169" s="95" t="s">
        <v>91</v>
      </c>
      <c r="C169" s="96"/>
      <c r="D169" s="96"/>
      <c r="E169" s="49">
        <f t="shared" si="106"/>
        <v>0</v>
      </c>
      <c r="F169" s="49">
        <f t="shared" si="107"/>
        <v>0</v>
      </c>
      <c r="G169" s="87"/>
      <c r="H169" s="87"/>
      <c r="I169" s="75">
        <v>0</v>
      </c>
      <c r="J169" s="97">
        <v>0</v>
      </c>
      <c r="K169" s="49">
        <v>250000</v>
      </c>
      <c r="L169" s="51">
        <v>0</v>
      </c>
      <c r="M169" s="76">
        <f>SUM(M170:M170)</f>
        <v>0</v>
      </c>
      <c r="N169" s="76">
        <f>SUM(N170:N170)</f>
        <v>0</v>
      </c>
      <c r="O169" s="143"/>
    </row>
    <row r="170" spans="1:15" ht="16.5" customHeight="1" thickBot="1" x14ac:dyDescent="0.3">
      <c r="A170" s="144">
        <v>129</v>
      </c>
      <c r="B170" s="99" t="s">
        <v>6</v>
      </c>
      <c r="C170" s="99"/>
      <c r="D170" s="99"/>
      <c r="E170" s="48">
        <f t="shared" ref="E170" si="108">J170+K170+L170+M170+N170+O170</f>
        <v>0</v>
      </c>
      <c r="F170" s="48">
        <f t="shared" ref="F170" si="109">J170+K170+L170+M170+N170+O170</f>
        <v>0</v>
      </c>
      <c r="G170" s="100"/>
      <c r="H170" s="100"/>
      <c r="I170" s="111">
        <f t="shared" ref="I170" si="110">J170+K170+L170+M170+N170+O170</f>
        <v>0</v>
      </c>
      <c r="J170" s="101">
        <v>0</v>
      </c>
      <c r="K170" s="48">
        <v>0</v>
      </c>
      <c r="L170" s="48">
        <v>0</v>
      </c>
      <c r="M170" s="48">
        <v>0</v>
      </c>
      <c r="N170" s="102">
        <v>0</v>
      </c>
      <c r="O170" s="143"/>
    </row>
    <row r="171" spans="1:15" ht="80.25" customHeight="1" x14ac:dyDescent="0.25">
      <c r="A171" s="145">
        <v>130</v>
      </c>
      <c r="B171" s="79" t="s">
        <v>92</v>
      </c>
      <c r="C171" s="80" t="s">
        <v>87</v>
      </c>
      <c r="D171" s="80"/>
      <c r="E171" s="86">
        <f>J171+K171+L171+M171+N171+O171</f>
        <v>2911039</v>
      </c>
      <c r="F171" s="86">
        <f>J171+K171+L171+M171+N171+O171</f>
        <v>2911039</v>
      </c>
      <c r="G171" s="81">
        <v>2026</v>
      </c>
      <c r="H171" s="81">
        <v>2027</v>
      </c>
      <c r="I171" s="82">
        <f>J171+K171+L171+M171+N171+O171</f>
        <v>2911039</v>
      </c>
      <c r="J171" s="83">
        <f>J172</f>
        <v>0</v>
      </c>
      <c r="K171" s="52">
        <f>K173+K174+K175+K182</f>
        <v>0</v>
      </c>
      <c r="L171" s="52">
        <f>L173+L174+L175+L182</f>
        <v>0</v>
      </c>
      <c r="M171" s="52">
        <f>M173+M174+M175+M182</f>
        <v>1211039</v>
      </c>
      <c r="N171" s="77">
        <f>N173+N174+N175+N182</f>
        <v>1700000</v>
      </c>
      <c r="O171" s="143"/>
    </row>
    <row r="172" spans="1:15" ht="16.5" customHeight="1" x14ac:dyDescent="0.25">
      <c r="A172" s="47">
        <v>131</v>
      </c>
      <c r="B172" s="85" t="s">
        <v>37</v>
      </c>
      <c r="C172" s="85"/>
      <c r="D172" s="85"/>
      <c r="E172" s="86">
        <f>J172+K172+L172+M172+N172+O172</f>
        <v>2911039</v>
      </c>
      <c r="F172" s="86">
        <f>J172+K172+L172+M172+N172+O172</f>
        <v>2911039</v>
      </c>
      <c r="G172" s="87"/>
      <c r="H172" s="87"/>
      <c r="I172" s="23">
        <f t="shared" ref="I172:I174" si="111">J172+K172+L172+M172+N172+O172</f>
        <v>2911039</v>
      </c>
      <c r="J172" s="88">
        <f>J173+J174+J175+J182</f>
        <v>0</v>
      </c>
      <c r="K172" s="88">
        <f>K173+K174+K175+K182</f>
        <v>0</v>
      </c>
      <c r="L172" s="88">
        <f>L173+L174+L175+L182</f>
        <v>0</v>
      </c>
      <c r="M172" s="88">
        <f>M173+M174+M175+M182</f>
        <v>1211039</v>
      </c>
      <c r="N172" s="126">
        <f>N173+N174+N175+N182</f>
        <v>1700000</v>
      </c>
      <c r="O172" s="143"/>
    </row>
    <row r="173" spans="1:15" ht="16.5" customHeight="1" x14ac:dyDescent="0.25">
      <c r="A173" s="84">
        <v>132</v>
      </c>
      <c r="B173" s="91" t="s">
        <v>5</v>
      </c>
      <c r="C173" s="91"/>
      <c r="D173" s="91"/>
      <c r="E173" s="23">
        <f t="shared" ref="E173:E174" si="112">J173+K173+L173+M173+N173+O173</f>
        <v>0</v>
      </c>
      <c r="F173" s="23">
        <f t="shared" ref="F173:F174" si="113">J173+K173+L173+M173+N173+O173</f>
        <v>0</v>
      </c>
      <c r="G173" s="87"/>
      <c r="H173" s="87"/>
      <c r="I173" s="23">
        <f t="shared" si="111"/>
        <v>0</v>
      </c>
      <c r="J173" s="88">
        <v>0</v>
      </c>
      <c r="K173" s="23">
        <v>0</v>
      </c>
      <c r="L173" s="23">
        <v>0</v>
      </c>
      <c r="M173" s="23">
        <v>0</v>
      </c>
      <c r="N173" s="92">
        <v>0</v>
      </c>
      <c r="O173" s="143"/>
    </row>
    <row r="174" spans="1:15" ht="16.5" customHeight="1" x14ac:dyDescent="0.25">
      <c r="A174" s="47">
        <v>133</v>
      </c>
      <c r="B174" s="94" t="s">
        <v>0</v>
      </c>
      <c r="C174" s="94"/>
      <c r="D174" s="94"/>
      <c r="E174" s="23">
        <f t="shared" si="112"/>
        <v>0</v>
      </c>
      <c r="F174" s="23">
        <f t="shared" si="113"/>
        <v>0</v>
      </c>
      <c r="G174" s="87"/>
      <c r="H174" s="87"/>
      <c r="I174" s="23">
        <f t="shared" si="111"/>
        <v>0</v>
      </c>
      <c r="J174" s="88">
        <v>0</v>
      </c>
      <c r="K174" s="23">
        <v>0</v>
      </c>
      <c r="L174" s="23">
        <v>0</v>
      </c>
      <c r="M174" s="23">
        <v>0</v>
      </c>
      <c r="N174" s="92">
        <v>0</v>
      </c>
      <c r="O174" s="143"/>
    </row>
    <row r="175" spans="1:15" ht="16.5" customHeight="1" x14ac:dyDescent="0.25">
      <c r="A175" s="84">
        <v>134</v>
      </c>
      <c r="B175" s="94" t="s">
        <v>97</v>
      </c>
      <c r="C175" s="94"/>
      <c r="D175" s="94"/>
      <c r="E175" s="23">
        <f>SUM(E177:E181)</f>
        <v>1700000</v>
      </c>
      <c r="F175" s="23">
        <f>SUM(F177:F181)</f>
        <v>1700000</v>
      </c>
      <c r="G175" s="87"/>
      <c r="H175" s="87"/>
      <c r="I175" s="23">
        <f>SUM(J175:O175)</f>
        <v>2911039</v>
      </c>
      <c r="J175" s="76">
        <f>SUM(J176:J181)</f>
        <v>0</v>
      </c>
      <c r="K175" s="76">
        <f t="shared" ref="K175:N175" si="114">SUM(K176:K181)</f>
        <v>0</v>
      </c>
      <c r="L175" s="76">
        <f t="shared" si="114"/>
        <v>0</v>
      </c>
      <c r="M175" s="76">
        <f t="shared" si="114"/>
        <v>1211039</v>
      </c>
      <c r="N175" s="76">
        <f t="shared" si="114"/>
        <v>1700000</v>
      </c>
      <c r="O175" s="143"/>
    </row>
    <row r="176" spans="1:15" ht="16.5" customHeight="1" x14ac:dyDescent="0.25">
      <c r="A176" s="47">
        <v>135</v>
      </c>
      <c r="B176" s="95" t="s">
        <v>93</v>
      </c>
      <c r="C176" s="96"/>
      <c r="D176" s="96"/>
      <c r="E176" s="49">
        <f>F176</f>
        <v>1211039</v>
      </c>
      <c r="F176" s="49">
        <f>I176</f>
        <v>1211039</v>
      </c>
      <c r="G176" s="87"/>
      <c r="H176" s="87"/>
      <c r="I176" s="23">
        <f>SUM(J176:O176)</f>
        <v>1211039</v>
      </c>
      <c r="J176" s="76">
        <v>0</v>
      </c>
      <c r="K176" s="146">
        <v>0</v>
      </c>
      <c r="L176" s="146">
        <v>0</v>
      </c>
      <c r="M176" s="146">
        <v>1211039</v>
      </c>
      <c r="N176" s="146">
        <v>0</v>
      </c>
      <c r="O176" s="143"/>
    </row>
    <row r="177" spans="1:15" ht="16.5" customHeight="1" x14ac:dyDescent="0.25">
      <c r="A177" s="84">
        <v>136</v>
      </c>
      <c r="B177" s="95" t="s">
        <v>62</v>
      </c>
      <c r="C177" s="96"/>
      <c r="D177" s="96"/>
      <c r="E177" s="49">
        <f>F177</f>
        <v>1700000</v>
      </c>
      <c r="F177" s="49">
        <f>I177</f>
        <v>1700000</v>
      </c>
      <c r="G177" s="87"/>
      <c r="H177" s="87"/>
      <c r="I177" s="23">
        <f t="shared" ref="I177:I180" si="115">SUM(J177:O177)</f>
        <v>1700000</v>
      </c>
      <c r="J177" s="88">
        <v>0</v>
      </c>
      <c r="K177" s="49">
        <v>0</v>
      </c>
      <c r="L177" s="23">
        <v>0</v>
      </c>
      <c r="M177" s="76">
        <v>0</v>
      </c>
      <c r="N177" s="76">
        <v>1700000</v>
      </c>
      <c r="O177" s="143"/>
    </row>
    <row r="178" spans="1:15" ht="16.5" customHeight="1" x14ac:dyDescent="0.25">
      <c r="A178" s="47">
        <v>137</v>
      </c>
      <c r="B178" s="95" t="s">
        <v>58</v>
      </c>
      <c r="C178" s="96"/>
      <c r="D178" s="96"/>
      <c r="E178" s="49">
        <f t="shared" ref="E178:E181" si="116">F178</f>
        <v>0</v>
      </c>
      <c r="F178" s="49">
        <f t="shared" ref="F178:F181" si="117">I178</f>
        <v>0</v>
      </c>
      <c r="G178" s="87"/>
      <c r="H178" s="87"/>
      <c r="I178" s="23">
        <f t="shared" si="115"/>
        <v>0</v>
      </c>
      <c r="J178" s="97">
        <v>0</v>
      </c>
      <c r="K178" s="49">
        <v>0</v>
      </c>
      <c r="L178" s="23">
        <v>0</v>
      </c>
      <c r="M178" s="76">
        <f>SUM(M179:M182)</f>
        <v>0</v>
      </c>
      <c r="N178" s="76">
        <f>SUM(N179:N182)</f>
        <v>0</v>
      </c>
      <c r="O178" s="143"/>
    </row>
    <row r="179" spans="1:15" ht="16.5" customHeight="1" x14ac:dyDescent="0.25">
      <c r="A179" s="84">
        <v>138</v>
      </c>
      <c r="B179" s="95" t="s">
        <v>59</v>
      </c>
      <c r="C179" s="96"/>
      <c r="D179" s="96"/>
      <c r="E179" s="49">
        <f t="shared" si="116"/>
        <v>0</v>
      </c>
      <c r="F179" s="49">
        <f t="shared" si="117"/>
        <v>0</v>
      </c>
      <c r="G179" s="87"/>
      <c r="H179" s="87"/>
      <c r="I179" s="23">
        <f t="shared" si="115"/>
        <v>0</v>
      </c>
      <c r="J179" s="97">
        <v>0</v>
      </c>
      <c r="K179" s="49">
        <v>0</v>
      </c>
      <c r="L179" s="51">
        <v>0</v>
      </c>
      <c r="M179" s="76">
        <f>SUM(M180:M182)</f>
        <v>0</v>
      </c>
      <c r="N179" s="76">
        <f>SUM(N180:N182)</f>
        <v>0</v>
      </c>
      <c r="O179" s="143"/>
    </row>
    <row r="180" spans="1:15" ht="16.5" customHeight="1" x14ac:dyDescent="0.25">
      <c r="A180" s="47">
        <v>139</v>
      </c>
      <c r="B180" s="95" t="s">
        <v>90</v>
      </c>
      <c r="C180" s="96"/>
      <c r="D180" s="96"/>
      <c r="E180" s="49">
        <f t="shared" si="116"/>
        <v>0</v>
      </c>
      <c r="F180" s="49">
        <f t="shared" si="117"/>
        <v>0</v>
      </c>
      <c r="G180" s="87"/>
      <c r="H180" s="87"/>
      <c r="I180" s="23">
        <f t="shared" si="115"/>
        <v>0</v>
      </c>
      <c r="J180" s="97">
        <v>0</v>
      </c>
      <c r="K180" s="49">
        <v>0</v>
      </c>
      <c r="L180" s="51">
        <v>0</v>
      </c>
      <c r="M180" s="76">
        <f>SUM(M181:M182)</f>
        <v>0</v>
      </c>
      <c r="N180" s="76">
        <f>SUM(N181:N182)</f>
        <v>0</v>
      </c>
      <c r="O180" s="143"/>
    </row>
    <row r="181" spans="1:15" ht="16.5" customHeight="1" x14ac:dyDescent="0.25">
      <c r="A181" s="84">
        <v>140</v>
      </c>
      <c r="B181" s="95" t="s">
        <v>91</v>
      </c>
      <c r="C181" s="96"/>
      <c r="D181" s="96"/>
      <c r="E181" s="49">
        <f t="shared" si="116"/>
        <v>0</v>
      </c>
      <c r="F181" s="49">
        <f t="shared" si="117"/>
        <v>0</v>
      </c>
      <c r="G181" s="87"/>
      <c r="H181" s="87"/>
      <c r="I181" s="75">
        <v>0</v>
      </c>
      <c r="J181" s="97">
        <v>0</v>
      </c>
      <c r="K181" s="49">
        <v>0</v>
      </c>
      <c r="L181" s="51">
        <v>0</v>
      </c>
      <c r="M181" s="76">
        <f>SUM(M182:M182)</f>
        <v>0</v>
      </c>
      <c r="N181" s="76">
        <f>SUM(N182:N182)</f>
        <v>0</v>
      </c>
      <c r="O181" s="143"/>
    </row>
    <row r="182" spans="1:15" ht="16.5" customHeight="1" thickBot="1" x14ac:dyDescent="0.3">
      <c r="A182" s="144">
        <v>141</v>
      </c>
      <c r="B182" s="99" t="s">
        <v>6</v>
      </c>
      <c r="C182" s="99"/>
      <c r="D182" s="99"/>
      <c r="E182" s="48">
        <f t="shared" ref="E182" si="118">J182+K182+L182+M182+N182+O182</f>
        <v>0</v>
      </c>
      <c r="F182" s="48">
        <f t="shared" ref="F182" si="119">J182+K182+L182+M182+N182+O182</f>
        <v>0</v>
      </c>
      <c r="G182" s="100"/>
      <c r="H182" s="100"/>
      <c r="I182" s="111">
        <f t="shared" ref="I182" si="120">J182+K182+L182+M182+N182+O182</f>
        <v>0</v>
      </c>
      <c r="J182" s="101">
        <v>0</v>
      </c>
      <c r="K182" s="48">
        <v>0</v>
      </c>
      <c r="L182" s="48">
        <v>0</v>
      </c>
      <c r="M182" s="48">
        <v>0</v>
      </c>
      <c r="N182" s="102">
        <v>0</v>
      </c>
      <c r="O182" s="143"/>
    </row>
    <row r="183" spans="1:15" ht="81" customHeight="1" x14ac:dyDescent="0.25">
      <c r="A183" s="145">
        <v>142</v>
      </c>
      <c r="B183" s="79" t="s">
        <v>102</v>
      </c>
      <c r="C183" s="80" t="s">
        <v>100</v>
      </c>
      <c r="D183" s="80"/>
      <c r="E183" s="86">
        <f>J183+K183+L183+M183+N183+O183</f>
        <v>3000000</v>
      </c>
      <c r="F183" s="86">
        <f>J183+K183+L183+M183+N183+O183</f>
        <v>3000000</v>
      </c>
      <c r="G183" s="81">
        <v>2026</v>
      </c>
      <c r="H183" s="81">
        <v>2027</v>
      </c>
      <c r="I183" s="82">
        <f>J183+K183+L183+M183+N183+O183</f>
        <v>3000000</v>
      </c>
      <c r="J183" s="83">
        <f>J184</f>
        <v>0</v>
      </c>
      <c r="K183" s="52">
        <f>K185+K186+K187+K194</f>
        <v>0</v>
      </c>
      <c r="L183" s="52">
        <f>L185+L186+L187+L194</f>
        <v>0</v>
      </c>
      <c r="M183" s="52">
        <f>M185+M186+M187+M194</f>
        <v>1300000</v>
      </c>
      <c r="N183" s="77">
        <f>N185+N186+N187+N194</f>
        <v>1700000</v>
      </c>
      <c r="O183" s="143"/>
    </row>
    <row r="184" spans="1:15" ht="16.5" customHeight="1" x14ac:dyDescent="0.25">
      <c r="A184" s="47">
        <v>143</v>
      </c>
      <c r="B184" s="85" t="s">
        <v>38</v>
      </c>
      <c r="C184" s="85"/>
      <c r="D184" s="85"/>
      <c r="E184" s="86">
        <f>J184+K184+L184+M184+N184+O184</f>
        <v>3000000</v>
      </c>
      <c r="F184" s="86">
        <f>J184+K184+L184+M184+N184+O184</f>
        <v>3000000</v>
      </c>
      <c r="G184" s="87"/>
      <c r="H184" s="87"/>
      <c r="I184" s="23">
        <f t="shared" ref="I184:I186" si="121">J184+K184+L184+M184+N184+O184</f>
        <v>3000000</v>
      </c>
      <c r="J184" s="88">
        <f>J185+J186+J187+J194</f>
        <v>0</v>
      </c>
      <c r="K184" s="88">
        <f>K185+K186+K187+K194</f>
        <v>0</v>
      </c>
      <c r="L184" s="88">
        <f>L185+L186+L187+L194</f>
        <v>0</v>
      </c>
      <c r="M184" s="88">
        <f>M185+M186+M187+M194</f>
        <v>1300000</v>
      </c>
      <c r="N184" s="126">
        <f>N185+N186+N187+N194</f>
        <v>1700000</v>
      </c>
      <c r="O184" s="143"/>
    </row>
    <row r="185" spans="1:15" ht="16.5" customHeight="1" x14ac:dyDescent="0.25">
      <c r="A185" s="84">
        <v>144</v>
      </c>
      <c r="B185" s="91" t="s">
        <v>5</v>
      </c>
      <c r="C185" s="91"/>
      <c r="D185" s="91"/>
      <c r="E185" s="23">
        <f t="shared" ref="E185:E186" si="122">J185+K185+L185+M185+N185+O185</f>
        <v>0</v>
      </c>
      <c r="F185" s="23">
        <f t="shared" ref="F185:F186" si="123">J185+K185+L185+M185+N185+O185</f>
        <v>0</v>
      </c>
      <c r="G185" s="87"/>
      <c r="H185" s="87"/>
      <c r="I185" s="23">
        <f t="shared" si="121"/>
        <v>0</v>
      </c>
      <c r="J185" s="88">
        <v>0</v>
      </c>
      <c r="K185" s="23">
        <v>0</v>
      </c>
      <c r="L185" s="23">
        <v>0</v>
      </c>
      <c r="M185" s="23">
        <v>0</v>
      </c>
      <c r="N185" s="92">
        <v>0</v>
      </c>
      <c r="O185" s="143"/>
    </row>
    <row r="186" spans="1:15" ht="16.5" customHeight="1" x14ac:dyDescent="0.25">
      <c r="A186" s="47">
        <v>145</v>
      </c>
      <c r="B186" s="94" t="s">
        <v>0</v>
      </c>
      <c r="C186" s="94"/>
      <c r="D186" s="94"/>
      <c r="E186" s="23">
        <f t="shared" si="122"/>
        <v>0</v>
      </c>
      <c r="F186" s="23">
        <f t="shared" si="123"/>
        <v>0</v>
      </c>
      <c r="G186" s="87"/>
      <c r="H186" s="87"/>
      <c r="I186" s="23">
        <f t="shared" si="121"/>
        <v>0</v>
      </c>
      <c r="J186" s="88">
        <v>0</v>
      </c>
      <c r="K186" s="23">
        <v>0</v>
      </c>
      <c r="L186" s="23">
        <v>0</v>
      </c>
      <c r="M186" s="23">
        <v>0</v>
      </c>
      <c r="N186" s="92">
        <v>0</v>
      </c>
      <c r="O186" s="143"/>
    </row>
    <row r="187" spans="1:15" ht="16.5" customHeight="1" x14ac:dyDescent="0.25">
      <c r="A187" s="84">
        <v>146</v>
      </c>
      <c r="B187" s="94" t="s">
        <v>97</v>
      </c>
      <c r="C187" s="94"/>
      <c r="D187" s="94"/>
      <c r="E187" s="23">
        <f>SUM(E189:E193)</f>
        <v>1700000</v>
      </c>
      <c r="F187" s="23">
        <f>SUM(F189:F193)</f>
        <v>1700000</v>
      </c>
      <c r="G187" s="87"/>
      <c r="H187" s="87"/>
      <c r="I187" s="23">
        <f>SUM(J187:O187)</f>
        <v>3000000</v>
      </c>
      <c r="J187" s="76">
        <f>SUM(J188:J193)</f>
        <v>0</v>
      </c>
      <c r="K187" s="76">
        <f t="shared" ref="K187" si="124">SUM(K188:K193)</f>
        <v>0</v>
      </c>
      <c r="L187" s="76">
        <f t="shared" ref="L187" si="125">SUM(L188:L193)</f>
        <v>0</v>
      </c>
      <c r="M187" s="76">
        <f t="shared" ref="M187" si="126">SUM(M188:M193)</f>
        <v>1300000</v>
      </c>
      <c r="N187" s="76">
        <f t="shared" ref="N187" si="127">SUM(N188:N193)</f>
        <v>1700000</v>
      </c>
      <c r="O187" s="143"/>
    </row>
    <row r="188" spans="1:15" ht="16.5" customHeight="1" x14ac:dyDescent="0.25">
      <c r="A188" s="47">
        <v>147</v>
      </c>
      <c r="B188" s="95" t="s">
        <v>93</v>
      </c>
      <c r="C188" s="96"/>
      <c r="D188" s="96"/>
      <c r="E188" s="49">
        <f>F188</f>
        <v>1300000</v>
      </c>
      <c r="F188" s="49">
        <f>I188</f>
        <v>1300000</v>
      </c>
      <c r="G188" s="87"/>
      <c r="H188" s="87"/>
      <c r="I188" s="23">
        <f>SUM(J188:O188)</f>
        <v>1300000</v>
      </c>
      <c r="J188" s="76">
        <v>0</v>
      </c>
      <c r="K188" s="146">
        <v>0</v>
      </c>
      <c r="L188" s="146">
        <v>0</v>
      </c>
      <c r="M188" s="146">
        <v>1300000</v>
      </c>
      <c r="N188" s="146">
        <v>0</v>
      </c>
      <c r="O188" s="143"/>
    </row>
    <row r="189" spans="1:15" ht="16.5" customHeight="1" x14ac:dyDescent="0.25">
      <c r="A189" s="84">
        <v>148</v>
      </c>
      <c r="B189" s="95" t="s">
        <v>62</v>
      </c>
      <c r="C189" s="96"/>
      <c r="D189" s="96"/>
      <c r="E189" s="49">
        <f>F189</f>
        <v>1700000</v>
      </c>
      <c r="F189" s="49">
        <f>I189</f>
        <v>1700000</v>
      </c>
      <c r="G189" s="87"/>
      <c r="H189" s="87"/>
      <c r="I189" s="23">
        <f t="shared" ref="I189:I192" si="128">SUM(J189:O189)</f>
        <v>1700000</v>
      </c>
      <c r="J189" s="88">
        <v>0</v>
      </c>
      <c r="K189" s="49">
        <v>0</v>
      </c>
      <c r="L189" s="23">
        <v>0</v>
      </c>
      <c r="M189" s="76">
        <v>0</v>
      </c>
      <c r="N189" s="76">
        <v>1700000</v>
      </c>
      <c r="O189" s="143"/>
    </row>
    <row r="190" spans="1:15" ht="16.5" customHeight="1" x14ac:dyDescent="0.25">
      <c r="A190" s="47">
        <v>149</v>
      </c>
      <c r="B190" s="95" t="s">
        <v>58</v>
      </c>
      <c r="C190" s="96"/>
      <c r="D190" s="96"/>
      <c r="E190" s="49">
        <f t="shared" ref="E190:E193" si="129">F190</f>
        <v>0</v>
      </c>
      <c r="F190" s="49">
        <f t="shared" ref="F190:F193" si="130">I190</f>
        <v>0</v>
      </c>
      <c r="G190" s="87"/>
      <c r="H190" s="87"/>
      <c r="I190" s="23">
        <f t="shared" si="128"/>
        <v>0</v>
      </c>
      <c r="J190" s="97">
        <v>0</v>
      </c>
      <c r="K190" s="49">
        <v>0</v>
      </c>
      <c r="L190" s="23">
        <v>0</v>
      </c>
      <c r="M190" s="76">
        <f>SUM(M191:M194)</f>
        <v>0</v>
      </c>
      <c r="N190" s="76">
        <f>SUM(N191:N194)</f>
        <v>0</v>
      </c>
      <c r="O190" s="143"/>
    </row>
    <row r="191" spans="1:15" ht="16.5" customHeight="1" x14ac:dyDescent="0.25">
      <c r="A191" s="84">
        <v>150</v>
      </c>
      <c r="B191" s="95" t="s">
        <v>59</v>
      </c>
      <c r="C191" s="96"/>
      <c r="D191" s="96"/>
      <c r="E191" s="49">
        <f t="shared" si="129"/>
        <v>0</v>
      </c>
      <c r="F191" s="49">
        <f t="shared" si="130"/>
        <v>0</v>
      </c>
      <c r="G191" s="87"/>
      <c r="H191" s="87"/>
      <c r="I191" s="23">
        <f t="shared" si="128"/>
        <v>0</v>
      </c>
      <c r="J191" s="97">
        <v>0</v>
      </c>
      <c r="K191" s="49">
        <v>0</v>
      </c>
      <c r="L191" s="51">
        <v>0</v>
      </c>
      <c r="M191" s="76">
        <f>SUM(M192:M194)</f>
        <v>0</v>
      </c>
      <c r="N191" s="76">
        <f>SUM(N192:N194)</f>
        <v>0</v>
      </c>
      <c r="O191" s="143"/>
    </row>
    <row r="192" spans="1:15" ht="16.5" customHeight="1" x14ac:dyDescent="0.25">
      <c r="A192" s="47">
        <v>151</v>
      </c>
      <c r="B192" s="95" t="s">
        <v>90</v>
      </c>
      <c r="C192" s="96"/>
      <c r="D192" s="96"/>
      <c r="E192" s="49">
        <f t="shared" si="129"/>
        <v>0</v>
      </c>
      <c r="F192" s="49">
        <f t="shared" si="130"/>
        <v>0</v>
      </c>
      <c r="G192" s="87"/>
      <c r="H192" s="87"/>
      <c r="I192" s="23">
        <f t="shared" si="128"/>
        <v>0</v>
      </c>
      <c r="J192" s="97">
        <v>0</v>
      </c>
      <c r="K192" s="49">
        <v>0</v>
      </c>
      <c r="L192" s="51">
        <v>0</v>
      </c>
      <c r="M192" s="76">
        <f>SUM(M193:M194)</f>
        <v>0</v>
      </c>
      <c r="N192" s="76">
        <f>SUM(N193:N194)</f>
        <v>0</v>
      </c>
      <c r="O192" s="143"/>
    </row>
    <row r="193" spans="1:15" ht="16.5" customHeight="1" x14ac:dyDescent="0.25">
      <c r="A193" s="84">
        <v>152</v>
      </c>
      <c r="B193" s="95" t="s">
        <v>91</v>
      </c>
      <c r="C193" s="96"/>
      <c r="D193" s="96"/>
      <c r="E193" s="49">
        <f t="shared" si="129"/>
        <v>0</v>
      </c>
      <c r="F193" s="49">
        <f t="shared" si="130"/>
        <v>0</v>
      </c>
      <c r="G193" s="87"/>
      <c r="H193" s="87"/>
      <c r="I193" s="75">
        <v>0</v>
      </c>
      <c r="J193" s="97">
        <v>0</v>
      </c>
      <c r="K193" s="49">
        <v>0</v>
      </c>
      <c r="L193" s="51">
        <v>0</v>
      </c>
      <c r="M193" s="76">
        <f>SUM(M194:M194)</f>
        <v>0</v>
      </c>
      <c r="N193" s="76">
        <f>SUM(N194:N194)</f>
        <v>0</v>
      </c>
      <c r="O193" s="143"/>
    </row>
    <row r="194" spans="1:15" ht="16.5" customHeight="1" thickBot="1" x14ac:dyDescent="0.3">
      <c r="A194" s="144">
        <v>153</v>
      </c>
      <c r="B194" s="99" t="s">
        <v>6</v>
      </c>
      <c r="C194" s="99"/>
      <c r="D194" s="99"/>
      <c r="E194" s="48">
        <f t="shared" ref="E194" si="131">J194+K194+L194+M194+N194+O194</f>
        <v>0</v>
      </c>
      <c r="F194" s="48">
        <f t="shared" ref="F194" si="132">J194+K194+L194+M194+N194+O194</f>
        <v>0</v>
      </c>
      <c r="G194" s="100"/>
      <c r="H194" s="100"/>
      <c r="I194" s="111">
        <f t="shared" ref="I194" si="133">J194+K194+L194+M194+N194+O194</f>
        <v>0</v>
      </c>
      <c r="J194" s="101">
        <v>0</v>
      </c>
      <c r="K194" s="48">
        <v>0</v>
      </c>
      <c r="L194" s="48">
        <v>0</v>
      </c>
      <c r="M194" s="48">
        <v>0</v>
      </c>
      <c r="N194" s="102">
        <v>0</v>
      </c>
      <c r="O194" s="143"/>
    </row>
    <row r="195" spans="1:15" ht="80.25" customHeight="1" x14ac:dyDescent="0.25">
      <c r="A195" s="145">
        <v>154</v>
      </c>
      <c r="B195" s="79" t="s">
        <v>94</v>
      </c>
      <c r="C195" s="80" t="s">
        <v>95</v>
      </c>
      <c r="D195" s="80"/>
      <c r="E195" s="86">
        <f>J195+K195+L195+M195+N195+O195</f>
        <v>2600000</v>
      </c>
      <c r="F195" s="86">
        <f>J195+K195+L195+M195+N195+O195</f>
        <v>2600000</v>
      </c>
      <c r="G195" s="81">
        <v>2027</v>
      </c>
      <c r="H195" s="81">
        <v>2027</v>
      </c>
      <c r="I195" s="82">
        <f>J195+K195+L195+M195+N195+O195</f>
        <v>2600000</v>
      </c>
      <c r="J195" s="83">
        <f>J196</f>
        <v>0</v>
      </c>
      <c r="K195" s="52">
        <f>K197+K198+K199+K206</f>
        <v>0</v>
      </c>
      <c r="L195" s="52">
        <f>L197+L198+L199+L206</f>
        <v>0</v>
      </c>
      <c r="M195" s="52">
        <f>M197+M198+M199+M206</f>
        <v>0</v>
      </c>
      <c r="N195" s="77">
        <f>N197+N198+N199+N206</f>
        <v>2600000</v>
      </c>
      <c r="O195" s="143"/>
    </row>
    <row r="196" spans="1:15" ht="16.5" customHeight="1" x14ac:dyDescent="0.25">
      <c r="A196" s="47">
        <v>155</v>
      </c>
      <c r="B196" s="85" t="s">
        <v>38</v>
      </c>
      <c r="C196" s="85"/>
      <c r="D196" s="85"/>
      <c r="E196" s="86">
        <f>J196+K196+L196+M196+N196+O196</f>
        <v>2600000</v>
      </c>
      <c r="F196" s="86">
        <f>J196+K196+L196+M196+N196+O196</f>
        <v>2600000</v>
      </c>
      <c r="G196" s="87"/>
      <c r="H196" s="87"/>
      <c r="I196" s="23">
        <f t="shared" ref="I196:I198" si="134">J196+K196+L196+M196+N196+O196</f>
        <v>2600000</v>
      </c>
      <c r="J196" s="88">
        <f>J197+J198+J199+J206</f>
        <v>0</v>
      </c>
      <c r="K196" s="88">
        <f>K197+K198+K199+K206</f>
        <v>0</v>
      </c>
      <c r="L196" s="88">
        <f>L197+L198+L199+L206</f>
        <v>0</v>
      </c>
      <c r="M196" s="88">
        <f>M197+M198+M199+M206</f>
        <v>0</v>
      </c>
      <c r="N196" s="126">
        <f>N197+N198+N199+N206</f>
        <v>2600000</v>
      </c>
      <c r="O196" s="143"/>
    </row>
    <row r="197" spans="1:15" ht="16.5" customHeight="1" x14ac:dyDescent="0.25">
      <c r="A197" s="84">
        <v>156</v>
      </c>
      <c r="B197" s="91" t="s">
        <v>5</v>
      </c>
      <c r="C197" s="91"/>
      <c r="D197" s="91"/>
      <c r="E197" s="23">
        <f t="shared" ref="E197:E198" si="135">J197+K197+L197+M197+N197+O197</f>
        <v>0</v>
      </c>
      <c r="F197" s="23">
        <f t="shared" ref="F197:F198" si="136">J197+K197+L197+M197+N197+O197</f>
        <v>0</v>
      </c>
      <c r="G197" s="87"/>
      <c r="H197" s="87"/>
      <c r="I197" s="23">
        <f t="shared" si="134"/>
        <v>0</v>
      </c>
      <c r="J197" s="88">
        <v>0</v>
      </c>
      <c r="K197" s="23">
        <v>0</v>
      </c>
      <c r="L197" s="23">
        <v>0</v>
      </c>
      <c r="M197" s="23">
        <v>0</v>
      </c>
      <c r="N197" s="92">
        <v>0</v>
      </c>
      <c r="O197" s="143"/>
    </row>
    <row r="198" spans="1:15" ht="16.5" customHeight="1" x14ac:dyDescent="0.25">
      <c r="A198" s="47">
        <v>157</v>
      </c>
      <c r="B198" s="94" t="s">
        <v>0</v>
      </c>
      <c r="C198" s="94"/>
      <c r="D198" s="94"/>
      <c r="E198" s="23">
        <f t="shared" si="135"/>
        <v>0</v>
      </c>
      <c r="F198" s="23">
        <f t="shared" si="136"/>
        <v>0</v>
      </c>
      <c r="G198" s="87"/>
      <c r="H198" s="87"/>
      <c r="I198" s="23">
        <f t="shared" si="134"/>
        <v>0</v>
      </c>
      <c r="J198" s="88">
        <v>0</v>
      </c>
      <c r="K198" s="23">
        <v>0</v>
      </c>
      <c r="L198" s="23">
        <v>0</v>
      </c>
      <c r="M198" s="23">
        <v>0</v>
      </c>
      <c r="N198" s="92">
        <v>0</v>
      </c>
      <c r="O198" s="143"/>
    </row>
    <row r="199" spans="1:15" ht="16.5" customHeight="1" x14ac:dyDescent="0.25">
      <c r="A199" s="84">
        <v>158</v>
      </c>
      <c r="B199" s="94" t="s">
        <v>97</v>
      </c>
      <c r="C199" s="94"/>
      <c r="D199" s="94"/>
      <c r="E199" s="23">
        <f>SUM(E201:E205)</f>
        <v>0</v>
      </c>
      <c r="F199" s="23">
        <f>SUM(F201:F205)</f>
        <v>0</v>
      </c>
      <c r="G199" s="87"/>
      <c r="H199" s="87"/>
      <c r="I199" s="23">
        <f>SUM(J199:O199)</f>
        <v>2600000</v>
      </c>
      <c r="J199" s="76">
        <f>SUM(J200:J205)</f>
        <v>0</v>
      </c>
      <c r="K199" s="76">
        <f t="shared" ref="K199" si="137">SUM(K200:K205)</f>
        <v>0</v>
      </c>
      <c r="L199" s="76">
        <f t="shared" ref="L199" si="138">SUM(L200:L205)</f>
        <v>0</v>
      </c>
      <c r="M199" s="76">
        <f t="shared" ref="M199" si="139">SUM(M200:M205)</f>
        <v>0</v>
      </c>
      <c r="N199" s="76">
        <f t="shared" ref="N199" si="140">SUM(N200:N205)</f>
        <v>2600000</v>
      </c>
      <c r="O199" s="143"/>
    </row>
    <row r="200" spans="1:15" ht="16.5" customHeight="1" x14ac:dyDescent="0.25">
      <c r="A200" s="47">
        <v>159</v>
      </c>
      <c r="B200" s="95" t="s">
        <v>93</v>
      </c>
      <c r="C200" s="96"/>
      <c r="D200" s="96"/>
      <c r="E200" s="49">
        <f>F200</f>
        <v>2600000</v>
      </c>
      <c r="F200" s="49">
        <f>I200</f>
        <v>2600000</v>
      </c>
      <c r="G200" s="87"/>
      <c r="H200" s="87"/>
      <c r="I200" s="23">
        <f>SUM(J200:O200)</f>
        <v>2600000</v>
      </c>
      <c r="J200" s="76">
        <v>0</v>
      </c>
      <c r="K200" s="146">
        <v>0</v>
      </c>
      <c r="L200" s="146">
        <v>0</v>
      </c>
      <c r="M200" s="146"/>
      <c r="N200" s="146">
        <v>2600000</v>
      </c>
      <c r="O200" s="143"/>
    </row>
    <row r="201" spans="1:15" ht="16.5" customHeight="1" x14ac:dyDescent="0.25">
      <c r="A201" s="84">
        <v>160</v>
      </c>
      <c r="B201" s="95" t="s">
        <v>62</v>
      </c>
      <c r="C201" s="96"/>
      <c r="D201" s="96"/>
      <c r="E201" s="49">
        <f>F201</f>
        <v>0</v>
      </c>
      <c r="F201" s="49">
        <f>I201</f>
        <v>0</v>
      </c>
      <c r="G201" s="87"/>
      <c r="H201" s="87"/>
      <c r="I201" s="23">
        <f t="shared" ref="I201:I204" si="141">SUM(J201:O201)</f>
        <v>0</v>
      </c>
      <c r="J201" s="88">
        <v>0</v>
      </c>
      <c r="K201" s="49">
        <v>0</v>
      </c>
      <c r="L201" s="23">
        <v>0</v>
      </c>
      <c r="M201" s="76">
        <v>0</v>
      </c>
      <c r="N201" s="76">
        <f>SUM(N202:N206)</f>
        <v>0</v>
      </c>
      <c r="O201" s="143"/>
    </row>
    <row r="202" spans="1:15" ht="16.5" customHeight="1" x14ac:dyDescent="0.25">
      <c r="A202" s="47">
        <v>161</v>
      </c>
      <c r="B202" s="95" t="s">
        <v>58</v>
      </c>
      <c r="C202" s="96"/>
      <c r="D202" s="96"/>
      <c r="E202" s="49">
        <f t="shared" ref="E202:E205" si="142">F202</f>
        <v>0</v>
      </c>
      <c r="F202" s="49">
        <f t="shared" ref="F202:F205" si="143">I202</f>
        <v>0</v>
      </c>
      <c r="G202" s="87"/>
      <c r="H202" s="87"/>
      <c r="I202" s="23">
        <f t="shared" si="141"/>
        <v>0</v>
      </c>
      <c r="J202" s="97">
        <v>0</v>
      </c>
      <c r="K202" s="49">
        <v>0</v>
      </c>
      <c r="L202" s="23">
        <v>0</v>
      </c>
      <c r="M202" s="76">
        <f>SUM(M203:M206)</f>
        <v>0</v>
      </c>
      <c r="N202" s="76">
        <f>SUM(N203:N206)</f>
        <v>0</v>
      </c>
      <c r="O202" s="143"/>
    </row>
    <row r="203" spans="1:15" ht="16.5" customHeight="1" x14ac:dyDescent="0.25">
      <c r="A203" s="84">
        <v>162</v>
      </c>
      <c r="B203" s="95" t="s">
        <v>59</v>
      </c>
      <c r="C203" s="96"/>
      <c r="D203" s="96"/>
      <c r="E203" s="49">
        <f t="shared" si="142"/>
        <v>0</v>
      </c>
      <c r="F203" s="49">
        <f t="shared" si="143"/>
        <v>0</v>
      </c>
      <c r="G203" s="87"/>
      <c r="H203" s="87"/>
      <c r="I203" s="23">
        <f t="shared" si="141"/>
        <v>0</v>
      </c>
      <c r="J203" s="97">
        <v>0</v>
      </c>
      <c r="K203" s="49">
        <v>0</v>
      </c>
      <c r="L203" s="51">
        <v>0</v>
      </c>
      <c r="M203" s="76">
        <f>SUM(M204:M206)</f>
        <v>0</v>
      </c>
      <c r="N203" s="76">
        <f>SUM(N204:N206)</f>
        <v>0</v>
      </c>
      <c r="O203" s="143"/>
    </row>
    <row r="204" spans="1:15" ht="16.5" customHeight="1" x14ac:dyDescent="0.25">
      <c r="A204" s="47">
        <v>163</v>
      </c>
      <c r="B204" s="95" t="s">
        <v>90</v>
      </c>
      <c r="C204" s="96"/>
      <c r="D204" s="96"/>
      <c r="E204" s="49">
        <f t="shared" si="142"/>
        <v>0</v>
      </c>
      <c r="F204" s="49">
        <f t="shared" si="143"/>
        <v>0</v>
      </c>
      <c r="G204" s="87"/>
      <c r="H204" s="87"/>
      <c r="I204" s="23">
        <f t="shared" si="141"/>
        <v>0</v>
      </c>
      <c r="J204" s="97">
        <v>0</v>
      </c>
      <c r="K204" s="49">
        <v>0</v>
      </c>
      <c r="L204" s="51">
        <v>0</v>
      </c>
      <c r="M204" s="76">
        <f>SUM(M205:M206)</f>
        <v>0</v>
      </c>
      <c r="N204" s="76">
        <f>SUM(N205:N206)</f>
        <v>0</v>
      </c>
      <c r="O204" s="143"/>
    </row>
    <row r="205" spans="1:15" ht="16.5" customHeight="1" x14ac:dyDescent="0.25">
      <c r="A205" s="84">
        <v>164</v>
      </c>
      <c r="B205" s="95" t="s">
        <v>91</v>
      </c>
      <c r="C205" s="96"/>
      <c r="D205" s="96"/>
      <c r="E205" s="49">
        <f t="shared" si="142"/>
        <v>0</v>
      </c>
      <c r="F205" s="49">
        <f t="shared" si="143"/>
        <v>0</v>
      </c>
      <c r="G205" s="87"/>
      <c r="H205" s="87"/>
      <c r="I205" s="75">
        <v>0</v>
      </c>
      <c r="J205" s="97">
        <v>0</v>
      </c>
      <c r="K205" s="49">
        <v>0</v>
      </c>
      <c r="L205" s="51">
        <v>0</v>
      </c>
      <c r="M205" s="76">
        <f>SUM(M206:M206)</f>
        <v>0</v>
      </c>
      <c r="N205" s="76">
        <f>SUM(N206:N206)</f>
        <v>0</v>
      </c>
      <c r="O205" s="143"/>
    </row>
    <row r="206" spans="1:15" ht="16.5" customHeight="1" thickBot="1" x14ac:dyDescent="0.3">
      <c r="A206" s="47">
        <v>165</v>
      </c>
      <c r="B206" s="115" t="s">
        <v>6</v>
      </c>
      <c r="C206" s="115"/>
      <c r="D206" s="115"/>
      <c r="E206" s="49">
        <f t="shared" ref="E206" si="144">J206+K206+L206+M206+N206+O206</f>
        <v>0</v>
      </c>
      <c r="F206" s="49">
        <f t="shared" ref="F206" si="145">J206+K206+L206+M206+N206+O206</f>
        <v>0</v>
      </c>
      <c r="G206" s="87"/>
      <c r="H206" s="87"/>
      <c r="I206" s="111">
        <f t="shared" ref="I206" si="146">J206+K206+L206+M206+N206+O206</f>
        <v>0</v>
      </c>
      <c r="J206" s="97">
        <v>0</v>
      </c>
      <c r="K206" s="49">
        <v>0</v>
      </c>
      <c r="L206" s="49">
        <v>0</v>
      </c>
      <c r="M206" s="49">
        <v>0</v>
      </c>
      <c r="N206" s="125">
        <v>0</v>
      </c>
      <c r="O206" s="143"/>
    </row>
    <row r="207" spans="1:15" ht="16.5" thickBot="1" x14ac:dyDescent="0.3">
      <c r="A207" s="147"/>
      <c r="B207" s="129" t="s">
        <v>55</v>
      </c>
      <c r="C207" s="148"/>
      <c r="D207" s="148"/>
      <c r="E207" s="149">
        <f>J207+K207+L207+M207+N207+O207</f>
        <v>51023650.700000003</v>
      </c>
      <c r="F207" s="149">
        <f>I207</f>
        <v>51023650.700000003</v>
      </c>
      <c r="G207" s="150"/>
      <c r="H207" s="150"/>
      <c r="I207" s="149">
        <f>I160+I171+I183+I195</f>
        <v>51023650.700000003</v>
      </c>
      <c r="J207" s="149">
        <f t="shared" ref="J207:N207" si="147">J160+J171+J183+J195</f>
        <v>0</v>
      </c>
      <c r="K207" s="149">
        <f t="shared" si="147"/>
        <v>42512611.700000003</v>
      </c>
      <c r="L207" s="149">
        <f t="shared" si="147"/>
        <v>0</v>
      </c>
      <c r="M207" s="149">
        <f t="shared" si="147"/>
        <v>2511039</v>
      </c>
      <c r="N207" s="151">
        <f t="shared" si="147"/>
        <v>6000000</v>
      </c>
      <c r="O207" s="152">
        <v>0</v>
      </c>
    </row>
    <row r="208" spans="1:15" ht="21" thickBot="1" x14ac:dyDescent="0.35">
      <c r="A208" s="153"/>
      <c r="B208" s="58" t="s">
        <v>96</v>
      </c>
      <c r="C208" s="154"/>
      <c r="D208" s="154"/>
      <c r="E208" s="155">
        <f>E157+E207</f>
        <v>148607215.48000002</v>
      </c>
      <c r="F208" s="155">
        <f>F157+F207</f>
        <v>148607215.48000002</v>
      </c>
      <c r="G208" s="156"/>
      <c r="H208" s="156"/>
      <c r="I208" s="155">
        <f>I157+I207</f>
        <v>148607215.48000002</v>
      </c>
      <c r="J208" s="155">
        <f t="shared" ref="J208:N208" si="148">J157+J207</f>
        <v>32913495.979999997</v>
      </c>
      <c r="K208" s="155">
        <f t="shared" si="148"/>
        <v>64453368.680000007</v>
      </c>
      <c r="L208" s="155">
        <f t="shared" si="148"/>
        <v>38729311.82</v>
      </c>
      <c r="M208" s="155">
        <f t="shared" si="148"/>
        <v>4511039</v>
      </c>
      <c r="N208" s="157">
        <f t="shared" si="148"/>
        <v>8000000</v>
      </c>
      <c r="O208" s="158"/>
    </row>
    <row r="243" spans="2:12" x14ac:dyDescent="0.3">
      <c r="B243" t="s">
        <v>49</v>
      </c>
      <c r="L243" s="50" t="e">
        <f>#REF!+#REF!+#REF!+#REF!+#REF!+#REF!</f>
        <v>#REF!</v>
      </c>
    </row>
    <row r="244" spans="2:12" x14ac:dyDescent="0.3">
      <c r="L244" s="37" t="s">
        <v>50</v>
      </c>
    </row>
  </sheetData>
  <mergeCells count="50">
    <mergeCell ref="G133:G144"/>
    <mergeCell ref="H133:H144"/>
    <mergeCell ref="G145:G156"/>
    <mergeCell ref="H145:H156"/>
    <mergeCell ref="N13:O13"/>
    <mergeCell ref="A14:O14"/>
    <mergeCell ref="H38:H48"/>
    <mergeCell ref="H61:H72"/>
    <mergeCell ref="G61:G72"/>
    <mergeCell ref="H49:H60"/>
    <mergeCell ref="J6:L6"/>
    <mergeCell ref="A8:L8"/>
    <mergeCell ref="A9:L9"/>
    <mergeCell ref="A11:A12"/>
    <mergeCell ref="B11:B12"/>
    <mergeCell ref="D11:D12"/>
    <mergeCell ref="I11:O11"/>
    <mergeCell ref="C11:C12"/>
    <mergeCell ref="E11:F11"/>
    <mergeCell ref="G11:H11"/>
    <mergeCell ref="N12:O12"/>
    <mergeCell ref="A158:O158"/>
    <mergeCell ref="A159:O159"/>
    <mergeCell ref="H27:H37"/>
    <mergeCell ref="G38:G48"/>
    <mergeCell ref="A15:O15"/>
    <mergeCell ref="G27:G37"/>
    <mergeCell ref="G16:G26"/>
    <mergeCell ref="H16:H26"/>
    <mergeCell ref="G49:G60"/>
    <mergeCell ref="G73:G84"/>
    <mergeCell ref="H73:H84"/>
    <mergeCell ref="G85:G90"/>
    <mergeCell ref="H85:H90"/>
    <mergeCell ref="G91:G96"/>
    <mergeCell ref="H91:H96"/>
    <mergeCell ref="G97:G108"/>
    <mergeCell ref="H97:H108"/>
    <mergeCell ref="G109:G120"/>
    <mergeCell ref="H109:H120"/>
    <mergeCell ref="G121:G132"/>
    <mergeCell ref="H121:H132"/>
    <mergeCell ref="G195:G206"/>
    <mergeCell ref="H195:H206"/>
    <mergeCell ref="G160:G170"/>
    <mergeCell ref="H160:H170"/>
    <mergeCell ref="G171:G182"/>
    <mergeCell ref="H171:H182"/>
    <mergeCell ref="G183:G194"/>
    <mergeCell ref="H183:H194"/>
  </mergeCells>
  <pageMargins left="0" right="0" top="0" bottom="0" header="0.31496062992125984" footer="0.31496062992125984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I29" sqref="I29"/>
    </sheetView>
  </sheetViews>
  <sheetFormatPr defaultRowHeight="15" x14ac:dyDescent="0.25"/>
  <cols>
    <col min="2" max="2" width="44.140625" customWidth="1"/>
    <col min="5" max="6" width="15.85546875" customWidth="1"/>
    <col min="9" max="9" width="15.5703125" customWidth="1"/>
    <col min="10" max="10" width="12.7109375" customWidth="1"/>
    <col min="11" max="11" width="14.5703125" customWidth="1"/>
    <col min="12" max="12" width="15.42578125" customWidth="1"/>
  </cols>
  <sheetData>
    <row r="1" spans="1:13" ht="126" x14ac:dyDescent="0.25">
      <c r="A1" s="3">
        <v>55</v>
      </c>
      <c r="B1" s="4" t="s">
        <v>17</v>
      </c>
      <c r="C1" s="5" t="s">
        <v>21</v>
      </c>
      <c r="D1" s="5"/>
      <c r="E1" s="9">
        <f>E4+E5</f>
        <v>18330000</v>
      </c>
      <c r="F1" s="10">
        <f>F4+F5</f>
        <v>18330000</v>
      </c>
      <c r="G1" s="15">
        <v>2017</v>
      </c>
      <c r="H1" s="15">
        <v>2017</v>
      </c>
      <c r="I1" s="11">
        <f>I3+I4+I5+I6</f>
        <v>18330000</v>
      </c>
      <c r="J1" s="11">
        <f>J3+J4+J5+J6</f>
        <v>0</v>
      </c>
      <c r="K1" s="11">
        <f>K3+K4+K5+K6</f>
        <v>18330000</v>
      </c>
      <c r="L1" s="11">
        <f>L3+L4+L5+L6</f>
        <v>0</v>
      </c>
      <c r="M1" s="11"/>
    </row>
    <row r="2" spans="1:13" ht="15.75" x14ac:dyDescent="0.25">
      <c r="A2" s="3">
        <v>56</v>
      </c>
      <c r="B2" s="4" t="s">
        <v>34</v>
      </c>
      <c r="C2" s="4"/>
      <c r="D2" s="4"/>
      <c r="E2" s="10">
        <f>E4+E5</f>
        <v>18330000</v>
      </c>
      <c r="F2" s="10">
        <f>F4+F5</f>
        <v>18330000</v>
      </c>
      <c r="G2" s="15"/>
      <c r="H2" s="15"/>
      <c r="I2" s="11">
        <f>I4+I5</f>
        <v>18330000</v>
      </c>
      <c r="J2" s="11">
        <f>J4+J5</f>
        <v>0</v>
      </c>
      <c r="K2" s="11">
        <f>K4+K5</f>
        <v>18330000</v>
      </c>
      <c r="L2" s="11">
        <f>L4+L5</f>
        <v>0</v>
      </c>
      <c r="M2" s="11"/>
    </row>
    <row r="3" spans="1:13" ht="15.75" x14ac:dyDescent="0.25">
      <c r="A3" s="3">
        <v>57</v>
      </c>
      <c r="B3" s="7" t="s">
        <v>5</v>
      </c>
      <c r="C3" s="7"/>
      <c r="D3" s="7"/>
      <c r="E3" s="12"/>
      <c r="F3" s="12"/>
      <c r="G3" s="16"/>
      <c r="H3" s="16"/>
      <c r="I3" s="11">
        <v>0</v>
      </c>
      <c r="J3" s="11">
        <v>0</v>
      </c>
      <c r="K3" s="11">
        <v>0</v>
      </c>
      <c r="L3" s="11">
        <v>0</v>
      </c>
      <c r="M3" s="11"/>
    </row>
    <row r="4" spans="1:13" ht="15.75" x14ac:dyDescent="0.25">
      <c r="A4" s="3">
        <v>58</v>
      </c>
      <c r="B4" s="5" t="s">
        <v>0</v>
      </c>
      <c r="C4" s="5"/>
      <c r="D4" s="5"/>
      <c r="E4" s="11">
        <f>SUM(I4)</f>
        <v>17780000</v>
      </c>
      <c r="F4" s="11">
        <f>SUM(I4)</f>
        <v>17780000</v>
      </c>
      <c r="G4" s="17"/>
      <c r="H4" s="17"/>
      <c r="I4" s="11">
        <v>17780000</v>
      </c>
      <c r="J4" s="11">
        <v>0</v>
      </c>
      <c r="K4" s="11">
        <v>17780000</v>
      </c>
      <c r="L4" s="11">
        <v>0</v>
      </c>
      <c r="M4" s="11"/>
    </row>
    <row r="5" spans="1:13" ht="15.75" x14ac:dyDescent="0.25">
      <c r="A5" s="3">
        <v>59</v>
      </c>
      <c r="B5" s="5" t="s">
        <v>1</v>
      </c>
      <c r="C5" s="5"/>
      <c r="D5" s="5"/>
      <c r="E5" s="11">
        <f>SUM(I5)</f>
        <v>550000</v>
      </c>
      <c r="F5" s="11">
        <f>SUM(I5)</f>
        <v>550000</v>
      </c>
      <c r="G5" s="17"/>
      <c r="H5" s="17"/>
      <c r="I5" s="11">
        <f>J5+K5+L5</f>
        <v>550000</v>
      </c>
      <c r="J5" s="11">
        <v>0</v>
      </c>
      <c r="K5" s="14">
        <v>550000</v>
      </c>
      <c r="L5" s="11">
        <v>0</v>
      </c>
      <c r="M5" s="11"/>
    </row>
    <row r="6" spans="1:13" ht="15.75" x14ac:dyDescent="0.25">
      <c r="A6" s="3">
        <v>60</v>
      </c>
      <c r="B6" s="7" t="s">
        <v>6</v>
      </c>
      <c r="C6" s="7"/>
      <c r="D6" s="7"/>
      <c r="E6" s="12"/>
      <c r="F6" s="12"/>
      <c r="G6" s="16"/>
      <c r="H6" s="16"/>
      <c r="I6" s="11">
        <v>0</v>
      </c>
      <c r="J6" s="11">
        <v>0</v>
      </c>
      <c r="K6" s="11">
        <v>0</v>
      </c>
      <c r="L6" s="11">
        <v>0</v>
      </c>
      <c r="M6" s="11"/>
    </row>
    <row r="7" spans="1:13" ht="126" x14ac:dyDescent="0.25">
      <c r="A7" s="3">
        <v>61</v>
      </c>
      <c r="B7" s="4" t="s">
        <v>18</v>
      </c>
      <c r="C7" s="5" t="s">
        <v>20</v>
      </c>
      <c r="D7" s="5"/>
      <c r="E7" s="9">
        <f>E10+E11</f>
        <v>11000000</v>
      </c>
      <c r="F7" s="10">
        <f>F10+F11</f>
        <v>11000000</v>
      </c>
      <c r="G7" s="15">
        <v>2018</v>
      </c>
      <c r="H7" s="15">
        <v>2018</v>
      </c>
      <c r="I7" s="11">
        <f>I9+I10+I11+I12</f>
        <v>11000000</v>
      </c>
      <c r="J7" s="11">
        <f>J9+J10+J11+J12</f>
        <v>0</v>
      </c>
      <c r="K7" s="11">
        <f>K9+K10+K11+K12</f>
        <v>0</v>
      </c>
      <c r="L7" s="11">
        <f>L9+L10+L11+L12</f>
        <v>11000000</v>
      </c>
      <c r="M7" s="11"/>
    </row>
    <row r="8" spans="1:13" ht="15.75" x14ac:dyDescent="0.25">
      <c r="A8" s="3">
        <v>62</v>
      </c>
      <c r="B8" s="4" t="s">
        <v>35</v>
      </c>
      <c r="C8" s="4"/>
      <c r="D8" s="4"/>
      <c r="E8" s="10">
        <f>E10+E11</f>
        <v>11000000</v>
      </c>
      <c r="F8" s="10">
        <f>F10+F11</f>
        <v>11000000</v>
      </c>
      <c r="G8" s="15"/>
      <c r="H8" s="15"/>
      <c r="I8" s="11">
        <f>I10+I11</f>
        <v>11000000</v>
      </c>
      <c r="J8" s="11">
        <f>J10+J11</f>
        <v>0</v>
      </c>
      <c r="K8" s="11">
        <f>K10+K11</f>
        <v>0</v>
      </c>
      <c r="L8" s="11">
        <f>L10+L11</f>
        <v>11000000</v>
      </c>
      <c r="M8" s="11"/>
    </row>
    <row r="9" spans="1:13" ht="15.75" x14ac:dyDescent="0.25">
      <c r="A9" s="3">
        <v>63</v>
      </c>
      <c r="B9" s="7" t="s">
        <v>5</v>
      </c>
      <c r="C9" s="7"/>
      <c r="D9" s="7"/>
      <c r="E9" s="12"/>
      <c r="F9" s="12"/>
      <c r="G9" s="16"/>
      <c r="H9" s="16"/>
      <c r="I9" s="11">
        <v>0</v>
      </c>
      <c r="J9" s="11">
        <v>0</v>
      </c>
      <c r="K9" s="11">
        <v>0</v>
      </c>
      <c r="L9" s="11">
        <v>0</v>
      </c>
      <c r="M9" s="11"/>
    </row>
    <row r="10" spans="1:13" ht="15.75" x14ac:dyDescent="0.25">
      <c r="A10" s="3">
        <v>64</v>
      </c>
      <c r="B10" s="5" t="s">
        <v>0</v>
      </c>
      <c r="C10" s="5"/>
      <c r="D10" s="5"/>
      <c r="E10" s="11">
        <f>SUM(I10)</f>
        <v>10450000</v>
      </c>
      <c r="F10" s="11">
        <f>SUM(I10)</f>
        <v>10450000</v>
      </c>
      <c r="G10" s="17"/>
      <c r="H10" s="17"/>
      <c r="I10" s="11">
        <f>J10+K10+L10</f>
        <v>10450000</v>
      </c>
      <c r="J10" s="11">
        <v>0</v>
      </c>
      <c r="K10" s="11">
        <v>0</v>
      </c>
      <c r="L10" s="14">
        <v>10450000</v>
      </c>
      <c r="M10" s="14"/>
    </row>
    <row r="11" spans="1:13" ht="15.75" x14ac:dyDescent="0.25">
      <c r="A11" s="3">
        <v>65</v>
      </c>
      <c r="B11" s="5" t="s">
        <v>1</v>
      </c>
      <c r="C11" s="5"/>
      <c r="D11" s="5"/>
      <c r="E11" s="11">
        <f>SUM(I11)</f>
        <v>550000</v>
      </c>
      <c r="F11" s="11">
        <f>SUM(I11)</f>
        <v>550000</v>
      </c>
      <c r="G11" s="17"/>
      <c r="H11" s="17"/>
      <c r="I11" s="11">
        <f>J11+K11+L11</f>
        <v>550000</v>
      </c>
      <c r="J11" s="11">
        <v>0</v>
      </c>
      <c r="K11" s="11">
        <v>0</v>
      </c>
      <c r="L11" s="14">
        <v>550000</v>
      </c>
      <c r="M11" s="14"/>
    </row>
    <row r="12" spans="1:13" ht="15.75" x14ac:dyDescent="0.25">
      <c r="A12" s="3">
        <v>66</v>
      </c>
      <c r="B12" s="7" t="s">
        <v>6</v>
      </c>
      <c r="C12" s="7"/>
      <c r="D12" s="7"/>
      <c r="E12" s="12"/>
      <c r="F12" s="12"/>
      <c r="G12" s="16"/>
      <c r="H12" s="16"/>
      <c r="I12" s="11">
        <v>0</v>
      </c>
      <c r="J12" s="11">
        <v>0</v>
      </c>
      <c r="K12" s="11">
        <v>0</v>
      </c>
      <c r="L12" s="11">
        <v>0</v>
      </c>
      <c r="M12" s="11"/>
    </row>
    <row r="13" spans="1:13" ht="141.75" x14ac:dyDescent="0.25">
      <c r="A13" s="3">
        <v>67</v>
      </c>
      <c r="B13" s="4" t="s">
        <v>19</v>
      </c>
      <c r="C13" s="5" t="s">
        <v>22</v>
      </c>
      <c r="D13" s="5"/>
      <c r="E13" s="9">
        <f>E16+E17</f>
        <v>11000000</v>
      </c>
      <c r="F13" s="10">
        <f>F16+F17</f>
        <v>11000000</v>
      </c>
      <c r="G13" s="15">
        <v>2018</v>
      </c>
      <c r="H13" s="15">
        <v>2018</v>
      </c>
      <c r="I13" s="11">
        <f>I15+I16+I17+I18</f>
        <v>11000000</v>
      </c>
      <c r="J13" s="11">
        <f>J15+J16+J17+J18</f>
        <v>0</v>
      </c>
      <c r="K13" s="11">
        <f>K15+K16+K17+K18</f>
        <v>0</v>
      </c>
      <c r="L13" s="11">
        <f>L15+L16+L17+L18</f>
        <v>11000000</v>
      </c>
      <c r="M13" s="11"/>
    </row>
    <row r="14" spans="1:13" ht="15.75" x14ac:dyDescent="0.25">
      <c r="A14" s="3">
        <v>68</v>
      </c>
      <c r="B14" s="4" t="s">
        <v>36</v>
      </c>
      <c r="C14" s="4"/>
      <c r="D14" s="4"/>
      <c r="E14" s="10">
        <f>E16+E17</f>
        <v>11000000</v>
      </c>
      <c r="F14" s="10">
        <f>F16+F17</f>
        <v>11000000</v>
      </c>
      <c r="G14" s="15"/>
      <c r="H14" s="15"/>
      <c r="I14" s="11">
        <f>I16+I17</f>
        <v>11000000</v>
      </c>
      <c r="J14" s="11">
        <f>J16+J17</f>
        <v>0</v>
      </c>
      <c r="K14" s="11">
        <f>K16+K17</f>
        <v>0</v>
      </c>
      <c r="L14" s="11">
        <f>L16+L17</f>
        <v>11000000</v>
      </c>
      <c r="M14" s="11"/>
    </row>
    <row r="15" spans="1:13" ht="15.75" x14ac:dyDescent="0.25">
      <c r="A15" s="3">
        <v>69</v>
      </c>
      <c r="B15" s="7" t="s">
        <v>5</v>
      </c>
      <c r="C15" s="7"/>
      <c r="D15" s="7"/>
      <c r="E15" s="12"/>
      <c r="F15" s="12"/>
      <c r="G15" s="16"/>
      <c r="H15" s="16"/>
      <c r="I15" s="11">
        <v>0</v>
      </c>
      <c r="J15" s="11">
        <v>0</v>
      </c>
      <c r="K15" s="11">
        <v>0</v>
      </c>
      <c r="L15" s="11">
        <v>0</v>
      </c>
      <c r="M15" s="11"/>
    </row>
    <row r="16" spans="1:13" ht="15.75" x14ac:dyDescent="0.25">
      <c r="A16" s="3">
        <v>70</v>
      </c>
      <c r="B16" s="5" t="s">
        <v>0</v>
      </c>
      <c r="C16" s="5"/>
      <c r="D16" s="5"/>
      <c r="E16" s="11">
        <f>SUM(I16)</f>
        <v>10450000</v>
      </c>
      <c r="F16" s="11">
        <f>SUM(I16)</f>
        <v>10450000</v>
      </c>
      <c r="G16" s="17"/>
      <c r="H16" s="17"/>
      <c r="I16" s="11">
        <f>J16+K16+L16</f>
        <v>10450000</v>
      </c>
      <c r="J16" s="11">
        <v>0</v>
      </c>
      <c r="K16" s="11">
        <v>0</v>
      </c>
      <c r="L16" s="14">
        <v>10450000</v>
      </c>
      <c r="M16" s="14"/>
    </row>
    <row r="17" spans="1:13" ht="15.75" x14ac:dyDescent="0.25">
      <c r="A17" s="3">
        <v>71</v>
      </c>
      <c r="B17" s="5" t="s">
        <v>1</v>
      </c>
      <c r="C17" s="5"/>
      <c r="D17" s="5"/>
      <c r="E17" s="11">
        <f>SUM(I17)</f>
        <v>550000</v>
      </c>
      <c r="F17" s="11">
        <f>SUM(I17)</f>
        <v>550000</v>
      </c>
      <c r="G17" s="17"/>
      <c r="H17" s="17"/>
      <c r="I17" s="11">
        <f>J17+K17+L17</f>
        <v>550000</v>
      </c>
      <c r="J17" s="11">
        <v>0</v>
      </c>
      <c r="K17" s="11">
        <v>0</v>
      </c>
      <c r="L17" s="14">
        <v>550000</v>
      </c>
      <c r="M17" s="14"/>
    </row>
    <row r="18" spans="1:13" ht="15.75" x14ac:dyDescent="0.25">
      <c r="A18" s="3">
        <v>72</v>
      </c>
      <c r="B18" s="7" t="s">
        <v>6</v>
      </c>
      <c r="C18" s="7"/>
      <c r="D18" s="7"/>
      <c r="E18" s="12"/>
      <c r="F18" s="12"/>
      <c r="G18" s="16"/>
      <c r="H18" s="16"/>
      <c r="I18" s="11">
        <v>0</v>
      </c>
      <c r="J18" s="11">
        <v>0</v>
      </c>
      <c r="K18" s="11">
        <v>0</v>
      </c>
      <c r="L18" s="11">
        <v>0</v>
      </c>
      <c r="M18" s="11"/>
    </row>
    <row r="19" spans="1:13" ht="126" x14ac:dyDescent="0.25">
      <c r="A19" s="3">
        <v>85</v>
      </c>
      <c r="B19" s="4" t="s">
        <v>23</v>
      </c>
      <c r="C19" s="5" t="s">
        <v>24</v>
      </c>
      <c r="D19" s="5"/>
      <c r="E19" s="9">
        <f>E22+E23</f>
        <v>790147.93</v>
      </c>
      <c r="F19" s="10">
        <f>F22+F23</f>
        <v>790147.93</v>
      </c>
      <c r="G19" s="15">
        <v>2016</v>
      </c>
      <c r="H19" s="15">
        <v>2016</v>
      </c>
      <c r="I19" s="11">
        <f>I21+I22+I23+I24</f>
        <v>790147.93</v>
      </c>
      <c r="J19" s="11">
        <f>J21+J22+J23+J24</f>
        <v>790147.93</v>
      </c>
      <c r="K19" s="11">
        <f>K21+K22+K23+K24</f>
        <v>0</v>
      </c>
      <c r="L19" s="11">
        <f>L21+L22+L23+L24</f>
        <v>0</v>
      </c>
      <c r="M19" s="11"/>
    </row>
    <row r="20" spans="1:13" ht="15.75" x14ac:dyDescent="0.25">
      <c r="A20" s="3">
        <v>86</v>
      </c>
      <c r="B20" s="4" t="s">
        <v>37</v>
      </c>
      <c r="C20" s="4"/>
      <c r="D20" s="4"/>
      <c r="E20" s="20">
        <v>790147.93</v>
      </c>
      <c r="F20" s="20">
        <v>790147.93</v>
      </c>
      <c r="G20" s="15"/>
      <c r="H20" s="15"/>
      <c r="I20" s="11">
        <f>I22+I23</f>
        <v>790147.93</v>
      </c>
      <c r="J20" s="11">
        <f>J22+J23</f>
        <v>790147.93</v>
      </c>
      <c r="K20" s="11">
        <f>K22+K23</f>
        <v>0</v>
      </c>
      <c r="L20" s="11">
        <f>L22+L23</f>
        <v>0</v>
      </c>
      <c r="M20" s="11"/>
    </row>
    <row r="21" spans="1:13" ht="15.75" x14ac:dyDescent="0.25">
      <c r="A21" s="3">
        <v>87</v>
      </c>
      <c r="B21" s="7" t="s">
        <v>5</v>
      </c>
      <c r="C21" s="7"/>
      <c r="D21" s="7"/>
      <c r="E21" s="12"/>
      <c r="F21" s="12"/>
      <c r="G21" s="16"/>
      <c r="H21" s="16"/>
      <c r="I21" s="11">
        <v>0</v>
      </c>
      <c r="J21" s="11">
        <v>0</v>
      </c>
      <c r="K21" s="11">
        <v>0</v>
      </c>
      <c r="L21" s="11">
        <v>0</v>
      </c>
      <c r="M21" s="11"/>
    </row>
    <row r="22" spans="1:13" ht="15.75" x14ac:dyDescent="0.25">
      <c r="A22" s="3">
        <v>88</v>
      </c>
      <c r="B22" s="5" t="s">
        <v>0</v>
      </c>
      <c r="C22" s="5"/>
      <c r="D22" s="5"/>
      <c r="E22" s="11">
        <f>SUM(I22)</f>
        <v>0</v>
      </c>
      <c r="F22" s="11">
        <f>SUM(I22)</f>
        <v>0</v>
      </c>
      <c r="G22" s="17"/>
      <c r="H22" s="17"/>
      <c r="I22" s="11">
        <f>J22+K22+L22</f>
        <v>0</v>
      </c>
      <c r="J22" s="11">
        <v>0</v>
      </c>
      <c r="K22" s="11">
        <v>0</v>
      </c>
      <c r="L22" s="14">
        <v>0</v>
      </c>
      <c r="M22" s="14"/>
    </row>
    <row r="23" spans="1:13" ht="15.75" x14ac:dyDescent="0.25">
      <c r="A23" s="3">
        <v>89</v>
      </c>
      <c r="B23" s="19" t="s">
        <v>1</v>
      </c>
      <c r="C23" s="5"/>
      <c r="D23" s="5"/>
      <c r="E23" s="11">
        <v>790147.93</v>
      </c>
      <c r="F23" s="11">
        <v>790147.93</v>
      </c>
      <c r="G23" s="17"/>
      <c r="H23" s="17"/>
      <c r="I23" s="11">
        <f>J23+K23+L23</f>
        <v>790147.93</v>
      </c>
      <c r="J23" s="18">
        <v>790147.93</v>
      </c>
      <c r="K23" s="11">
        <v>0</v>
      </c>
      <c r="L23" s="14">
        <v>0</v>
      </c>
      <c r="M23" s="14"/>
    </row>
    <row r="24" spans="1:13" ht="15.75" x14ac:dyDescent="0.25">
      <c r="A24" s="3">
        <v>90</v>
      </c>
      <c r="B24" s="7" t="s">
        <v>6</v>
      </c>
      <c r="C24" s="7"/>
      <c r="D24" s="7"/>
      <c r="E24" s="12"/>
      <c r="F24" s="12"/>
      <c r="G24" s="16"/>
      <c r="H24" s="16"/>
      <c r="I24" s="11">
        <v>0</v>
      </c>
      <c r="J24" s="11">
        <v>0</v>
      </c>
      <c r="K24" s="11">
        <v>0</v>
      </c>
      <c r="L24" s="11">
        <v>0</v>
      </c>
      <c r="M24" s="11"/>
    </row>
    <row r="25" spans="1:13" ht="126" x14ac:dyDescent="0.25">
      <c r="A25" s="3">
        <v>91</v>
      </c>
      <c r="B25" s="4" t="s">
        <v>27</v>
      </c>
      <c r="C25" s="5" t="s">
        <v>25</v>
      </c>
      <c r="D25" s="5"/>
      <c r="E25" s="9">
        <f>E28+E29</f>
        <v>1000000</v>
      </c>
      <c r="F25" s="10">
        <f>F28+F29</f>
        <v>1000000</v>
      </c>
      <c r="G25" s="15">
        <v>2017</v>
      </c>
      <c r="H25" s="15">
        <v>2017</v>
      </c>
      <c r="I25" s="11">
        <f>I27+I28+I29+I30</f>
        <v>1000000</v>
      </c>
      <c r="J25" s="11">
        <f>J27+J28+J29+J30</f>
        <v>0</v>
      </c>
      <c r="K25" s="11">
        <f>K27+K28+K29+K30</f>
        <v>1000000</v>
      </c>
      <c r="L25" s="11">
        <f>L27+L28+L29+L30</f>
        <v>0</v>
      </c>
      <c r="M25" s="11"/>
    </row>
    <row r="26" spans="1:13" ht="15.75" x14ac:dyDescent="0.25">
      <c r="A26" s="3">
        <v>92</v>
      </c>
      <c r="B26" s="4" t="s">
        <v>38</v>
      </c>
      <c r="C26" s="4"/>
      <c r="D26" s="4"/>
      <c r="E26" s="10">
        <f>E28+E29</f>
        <v>1000000</v>
      </c>
      <c r="F26" s="10">
        <f>F28+F29</f>
        <v>1000000</v>
      </c>
      <c r="G26" s="15"/>
      <c r="H26" s="15"/>
      <c r="I26" s="11">
        <f>I28+I29</f>
        <v>1000000</v>
      </c>
      <c r="J26" s="11">
        <f>J28+J29</f>
        <v>0</v>
      </c>
      <c r="K26" s="11">
        <f>K28+K29</f>
        <v>1000000</v>
      </c>
      <c r="L26" s="11">
        <f>L28+L29</f>
        <v>0</v>
      </c>
      <c r="M26" s="11"/>
    </row>
    <row r="27" spans="1:13" ht="15.75" x14ac:dyDescent="0.25">
      <c r="A27" s="3">
        <v>93</v>
      </c>
      <c r="B27" s="7" t="s">
        <v>5</v>
      </c>
      <c r="C27" s="7"/>
      <c r="D27" s="7"/>
      <c r="E27" s="12"/>
      <c r="F27" s="12"/>
      <c r="G27" s="16"/>
      <c r="H27" s="16"/>
      <c r="I27" s="11">
        <v>0</v>
      </c>
      <c r="J27" s="11">
        <v>0</v>
      </c>
      <c r="K27" s="11">
        <v>0</v>
      </c>
      <c r="L27" s="11">
        <v>0</v>
      </c>
      <c r="M27" s="11"/>
    </row>
    <row r="28" spans="1:13" ht="15.75" x14ac:dyDescent="0.25">
      <c r="A28" s="3">
        <v>94</v>
      </c>
      <c r="B28" s="5" t="s">
        <v>0</v>
      </c>
      <c r="C28" s="5"/>
      <c r="D28" s="5"/>
      <c r="E28" s="11">
        <f>SUM(I28)</f>
        <v>0</v>
      </c>
      <c r="F28" s="11">
        <f>SUM(I28)</f>
        <v>0</v>
      </c>
      <c r="G28" s="17"/>
      <c r="H28" s="17"/>
      <c r="I28" s="11">
        <f>J28+K28+L28</f>
        <v>0</v>
      </c>
      <c r="J28" s="11">
        <v>0</v>
      </c>
      <c r="K28" s="11">
        <v>0</v>
      </c>
      <c r="L28" s="14">
        <v>0</v>
      </c>
      <c r="M28" s="14"/>
    </row>
    <row r="29" spans="1:13" ht="15.75" x14ac:dyDescent="0.25">
      <c r="A29" s="3">
        <v>95</v>
      </c>
      <c r="B29" s="5" t="s">
        <v>1</v>
      </c>
      <c r="C29" s="5"/>
      <c r="D29" s="5"/>
      <c r="E29" s="11">
        <f>SUM(I29)</f>
        <v>1000000</v>
      </c>
      <c r="F29" s="11">
        <f>SUM(I29)</f>
        <v>1000000</v>
      </c>
      <c r="G29" s="17"/>
      <c r="H29" s="17"/>
      <c r="I29" s="11">
        <f>J29+K29+L29</f>
        <v>1000000</v>
      </c>
      <c r="J29" s="11">
        <v>0</v>
      </c>
      <c r="K29" s="11">
        <v>1000000</v>
      </c>
      <c r="L29" s="14">
        <v>0</v>
      </c>
      <c r="M29" s="14"/>
    </row>
    <row r="30" spans="1:13" ht="15.75" x14ac:dyDescent="0.25">
      <c r="A30" s="3">
        <v>96</v>
      </c>
      <c r="B30" s="7" t="s">
        <v>6</v>
      </c>
      <c r="C30" s="7"/>
      <c r="D30" s="7"/>
      <c r="E30" s="12"/>
      <c r="F30" s="12"/>
      <c r="G30" s="16"/>
      <c r="H30" s="16"/>
      <c r="I30" s="11">
        <v>0</v>
      </c>
      <c r="J30" s="11">
        <v>0</v>
      </c>
      <c r="K30" s="11">
        <v>0</v>
      </c>
      <c r="L30" s="11">
        <v>0</v>
      </c>
      <c r="M30" s="11"/>
    </row>
    <row r="31" spans="1:13" ht="141.75" x14ac:dyDescent="0.25">
      <c r="A31" s="3">
        <v>97</v>
      </c>
      <c r="B31" s="4" t="s">
        <v>28</v>
      </c>
      <c r="C31" s="5" t="s">
        <v>26</v>
      </c>
      <c r="D31" s="5"/>
      <c r="E31" s="9">
        <f>E34+E35</f>
        <v>1000000</v>
      </c>
      <c r="F31" s="10">
        <f>F34+F35</f>
        <v>1000000</v>
      </c>
      <c r="G31" s="15">
        <v>2017</v>
      </c>
      <c r="H31" s="15">
        <v>2017</v>
      </c>
      <c r="I31" s="11">
        <f>I33+I34+I35+I36</f>
        <v>1000000</v>
      </c>
      <c r="J31" s="11">
        <f>J33+J34+J35+J36</f>
        <v>0</v>
      </c>
      <c r="K31" s="11">
        <f>K33+K34+K35+K36</f>
        <v>1000000</v>
      </c>
      <c r="L31" s="11">
        <f>L33+L34+L35+L36</f>
        <v>0</v>
      </c>
      <c r="M31" s="11"/>
    </row>
    <row r="32" spans="1:13" ht="15.75" x14ac:dyDescent="0.25">
      <c r="A32" s="3">
        <v>98</v>
      </c>
      <c r="B32" s="4" t="s">
        <v>39</v>
      </c>
      <c r="C32" s="4"/>
      <c r="D32" s="4"/>
      <c r="E32" s="10">
        <f>E34+E35</f>
        <v>1000000</v>
      </c>
      <c r="F32" s="10">
        <f>F34+F35</f>
        <v>1000000</v>
      </c>
      <c r="G32" s="15"/>
      <c r="H32" s="15"/>
      <c r="I32" s="11">
        <f>I34+I35</f>
        <v>1000000</v>
      </c>
      <c r="J32" s="11">
        <f>J34+J35</f>
        <v>0</v>
      </c>
      <c r="K32" s="11">
        <f>K34+K35</f>
        <v>1000000</v>
      </c>
      <c r="L32" s="11">
        <f>L34+L35</f>
        <v>0</v>
      </c>
      <c r="M32" s="11"/>
    </row>
    <row r="33" spans="1:13" ht="15.75" x14ac:dyDescent="0.25">
      <c r="A33" s="3">
        <v>99</v>
      </c>
      <c r="B33" s="7" t="s">
        <v>5</v>
      </c>
      <c r="C33" s="7"/>
      <c r="D33" s="7"/>
      <c r="E33" s="12"/>
      <c r="F33" s="12"/>
      <c r="G33" s="16"/>
      <c r="H33" s="16"/>
      <c r="I33" s="11">
        <v>0</v>
      </c>
      <c r="J33" s="11">
        <v>0</v>
      </c>
      <c r="K33" s="11">
        <v>0</v>
      </c>
      <c r="L33" s="11">
        <v>0</v>
      </c>
      <c r="M33" s="11"/>
    </row>
    <row r="34" spans="1:13" ht="15.75" x14ac:dyDescent="0.25">
      <c r="A34" s="3">
        <v>100</v>
      </c>
      <c r="B34" s="5" t="s">
        <v>0</v>
      </c>
      <c r="C34" s="5"/>
      <c r="D34" s="5"/>
      <c r="E34" s="11">
        <f>SUM(I34)</f>
        <v>0</v>
      </c>
      <c r="F34" s="11">
        <f>SUM(I34)</f>
        <v>0</v>
      </c>
      <c r="G34" s="17"/>
      <c r="H34" s="17"/>
      <c r="I34" s="11">
        <f>J34+K34+L34</f>
        <v>0</v>
      </c>
      <c r="J34" s="11">
        <v>0</v>
      </c>
      <c r="K34" s="11">
        <v>0</v>
      </c>
      <c r="L34" s="14">
        <v>0</v>
      </c>
      <c r="M34" s="14"/>
    </row>
    <row r="35" spans="1:13" ht="15.75" x14ac:dyDescent="0.25">
      <c r="A35" s="3">
        <v>101</v>
      </c>
      <c r="B35" s="5" t="s">
        <v>1</v>
      </c>
      <c r="C35" s="5"/>
      <c r="D35" s="5"/>
      <c r="E35" s="11">
        <f>SUM(I35)</f>
        <v>1000000</v>
      </c>
      <c r="F35" s="11">
        <f>SUM(I35)</f>
        <v>1000000</v>
      </c>
      <c r="G35" s="17"/>
      <c r="H35" s="17"/>
      <c r="I35" s="11">
        <f>J35+K35+L35</f>
        <v>1000000</v>
      </c>
      <c r="J35" s="11">
        <v>0</v>
      </c>
      <c r="K35" s="11">
        <v>1000000</v>
      </c>
      <c r="L35" s="14">
        <v>0</v>
      </c>
      <c r="M35" s="14"/>
    </row>
    <row r="36" spans="1:13" ht="15.75" x14ac:dyDescent="0.25">
      <c r="A36" s="3">
        <v>102</v>
      </c>
      <c r="B36" s="7" t="s">
        <v>6</v>
      </c>
      <c r="C36" s="7"/>
      <c r="D36" s="7"/>
      <c r="E36" s="12"/>
      <c r="F36" s="12"/>
      <c r="G36" s="16"/>
      <c r="H36" s="16"/>
      <c r="I36" s="11">
        <v>0</v>
      </c>
      <c r="J36" s="11">
        <v>0</v>
      </c>
      <c r="K36" s="11">
        <v>0</v>
      </c>
      <c r="L36" s="11">
        <v>0</v>
      </c>
      <c r="M36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137"/>
  <sheetViews>
    <sheetView workbookViewId="0">
      <selection activeCell="G11" sqref="G11"/>
    </sheetView>
  </sheetViews>
  <sheetFormatPr defaultRowHeight="15" x14ac:dyDescent="0.25"/>
  <cols>
    <col min="1" max="1" width="52.7109375" customWidth="1"/>
    <col min="2" max="2" width="18.42578125" customWidth="1"/>
    <col min="3" max="3" width="18" customWidth="1"/>
    <col min="4" max="4" width="18.140625" customWidth="1"/>
    <col min="5" max="5" width="11.7109375" customWidth="1"/>
    <col min="253" max="253" width="6.28515625" customWidth="1"/>
    <col min="254" max="254" width="52.7109375" customWidth="1"/>
    <col min="255" max="255" width="17" customWidth="1"/>
    <col min="256" max="256" width="17.42578125" customWidth="1"/>
    <col min="257" max="257" width="18.42578125" customWidth="1"/>
    <col min="258" max="258" width="18" customWidth="1"/>
    <col min="259" max="259" width="18.140625" customWidth="1"/>
    <col min="260" max="260" width="12.85546875" customWidth="1"/>
    <col min="261" max="261" width="11.7109375" customWidth="1"/>
    <col min="509" max="509" width="6.28515625" customWidth="1"/>
    <col min="510" max="510" width="52.7109375" customWidth="1"/>
    <col min="511" max="511" width="17" customWidth="1"/>
    <col min="512" max="512" width="17.42578125" customWidth="1"/>
    <col min="513" max="513" width="18.42578125" customWidth="1"/>
    <col min="514" max="514" width="18" customWidth="1"/>
    <col min="515" max="515" width="18.140625" customWidth="1"/>
    <col min="516" max="516" width="12.85546875" customWidth="1"/>
    <col min="517" max="517" width="11.7109375" customWidth="1"/>
    <col min="765" max="765" width="6.28515625" customWidth="1"/>
    <col min="766" max="766" width="52.7109375" customWidth="1"/>
    <col min="767" max="767" width="17" customWidth="1"/>
    <col min="768" max="768" width="17.42578125" customWidth="1"/>
    <col min="769" max="769" width="18.42578125" customWidth="1"/>
    <col min="770" max="770" width="18" customWidth="1"/>
    <col min="771" max="771" width="18.140625" customWidth="1"/>
    <col min="772" max="772" width="12.85546875" customWidth="1"/>
    <col min="773" max="773" width="11.7109375" customWidth="1"/>
    <col min="1021" max="1021" width="6.28515625" customWidth="1"/>
    <col min="1022" max="1022" width="52.7109375" customWidth="1"/>
    <col min="1023" max="1023" width="17" customWidth="1"/>
    <col min="1024" max="1024" width="17.42578125" customWidth="1"/>
    <col min="1025" max="1025" width="18.42578125" customWidth="1"/>
    <col min="1026" max="1026" width="18" customWidth="1"/>
    <col min="1027" max="1027" width="18.140625" customWidth="1"/>
    <col min="1028" max="1028" width="12.85546875" customWidth="1"/>
    <col min="1029" max="1029" width="11.7109375" customWidth="1"/>
    <col min="1277" max="1277" width="6.28515625" customWidth="1"/>
    <col min="1278" max="1278" width="52.7109375" customWidth="1"/>
    <col min="1279" max="1279" width="17" customWidth="1"/>
    <col min="1280" max="1280" width="17.42578125" customWidth="1"/>
    <col min="1281" max="1281" width="18.42578125" customWidth="1"/>
    <col min="1282" max="1282" width="18" customWidth="1"/>
    <col min="1283" max="1283" width="18.140625" customWidth="1"/>
    <col min="1284" max="1284" width="12.85546875" customWidth="1"/>
    <col min="1285" max="1285" width="11.7109375" customWidth="1"/>
    <col min="1533" max="1533" width="6.28515625" customWidth="1"/>
    <col min="1534" max="1534" width="52.7109375" customWidth="1"/>
    <col min="1535" max="1535" width="17" customWidth="1"/>
    <col min="1536" max="1536" width="17.42578125" customWidth="1"/>
    <col min="1537" max="1537" width="18.42578125" customWidth="1"/>
    <col min="1538" max="1538" width="18" customWidth="1"/>
    <col min="1539" max="1539" width="18.140625" customWidth="1"/>
    <col min="1540" max="1540" width="12.85546875" customWidth="1"/>
    <col min="1541" max="1541" width="11.7109375" customWidth="1"/>
    <col min="1789" max="1789" width="6.28515625" customWidth="1"/>
    <col min="1790" max="1790" width="52.7109375" customWidth="1"/>
    <col min="1791" max="1791" width="17" customWidth="1"/>
    <col min="1792" max="1792" width="17.42578125" customWidth="1"/>
    <col min="1793" max="1793" width="18.42578125" customWidth="1"/>
    <col min="1794" max="1794" width="18" customWidth="1"/>
    <col min="1795" max="1795" width="18.140625" customWidth="1"/>
    <col min="1796" max="1796" width="12.85546875" customWidth="1"/>
    <col min="1797" max="1797" width="11.7109375" customWidth="1"/>
    <col min="2045" max="2045" width="6.28515625" customWidth="1"/>
    <col min="2046" max="2046" width="52.7109375" customWidth="1"/>
    <col min="2047" max="2047" width="17" customWidth="1"/>
    <col min="2048" max="2048" width="17.42578125" customWidth="1"/>
    <col min="2049" max="2049" width="18.42578125" customWidth="1"/>
    <col min="2050" max="2050" width="18" customWidth="1"/>
    <col min="2051" max="2051" width="18.140625" customWidth="1"/>
    <col min="2052" max="2052" width="12.85546875" customWidth="1"/>
    <col min="2053" max="2053" width="11.7109375" customWidth="1"/>
    <col min="2301" max="2301" width="6.28515625" customWidth="1"/>
    <col min="2302" max="2302" width="52.7109375" customWidth="1"/>
    <col min="2303" max="2303" width="17" customWidth="1"/>
    <col min="2304" max="2304" width="17.42578125" customWidth="1"/>
    <col min="2305" max="2305" width="18.42578125" customWidth="1"/>
    <col min="2306" max="2306" width="18" customWidth="1"/>
    <col min="2307" max="2307" width="18.140625" customWidth="1"/>
    <col min="2308" max="2308" width="12.85546875" customWidth="1"/>
    <col min="2309" max="2309" width="11.7109375" customWidth="1"/>
    <col min="2557" max="2557" width="6.28515625" customWidth="1"/>
    <col min="2558" max="2558" width="52.7109375" customWidth="1"/>
    <col min="2559" max="2559" width="17" customWidth="1"/>
    <col min="2560" max="2560" width="17.42578125" customWidth="1"/>
    <col min="2561" max="2561" width="18.42578125" customWidth="1"/>
    <col min="2562" max="2562" width="18" customWidth="1"/>
    <col min="2563" max="2563" width="18.140625" customWidth="1"/>
    <col min="2564" max="2564" width="12.85546875" customWidth="1"/>
    <col min="2565" max="2565" width="11.7109375" customWidth="1"/>
    <col min="2813" max="2813" width="6.28515625" customWidth="1"/>
    <col min="2814" max="2814" width="52.7109375" customWidth="1"/>
    <col min="2815" max="2815" width="17" customWidth="1"/>
    <col min="2816" max="2816" width="17.42578125" customWidth="1"/>
    <col min="2817" max="2817" width="18.42578125" customWidth="1"/>
    <col min="2818" max="2818" width="18" customWidth="1"/>
    <col min="2819" max="2819" width="18.140625" customWidth="1"/>
    <col min="2820" max="2820" width="12.85546875" customWidth="1"/>
    <col min="2821" max="2821" width="11.7109375" customWidth="1"/>
    <col min="3069" max="3069" width="6.28515625" customWidth="1"/>
    <col min="3070" max="3070" width="52.7109375" customWidth="1"/>
    <col min="3071" max="3071" width="17" customWidth="1"/>
    <col min="3072" max="3072" width="17.42578125" customWidth="1"/>
    <col min="3073" max="3073" width="18.42578125" customWidth="1"/>
    <col min="3074" max="3074" width="18" customWidth="1"/>
    <col min="3075" max="3075" width="18.140625" customWidth="1"/>
    <col min="3076" max="3076" width="12.85546875" customWidth="1"/>
    <col min="3077" max="3077" width="11.7109375" customWidth="1"/>
    <col min="3325" max="3325" width="6.28515625" customWidth="1"/>
    <col min="3326" max="3326" width="52.7109375" customWidth="1"/>
    <col min="3327" max="3327" width="17" customWidth="1"/>
    <col min="3328" max="3328" width="17.42578125" customWidth="1"/>
    <col min="3329" max="3329" width="18.42578125" customWidth="1"/>
    <col min="3330" max="3330" width="18" customWidth="1"/>
    <col min="3331" max="3331" width="18.140625" customWidth="1"/>
    <col min="3332" max="3332" width="12.85546875" customWidth="1"/>
    <col min="3333" max="3333" width="11.7109375" customWidth="1"/>
    <col min="3581" max="3581" width="6.28515625" customWidth="1"/>
    <col min="3582" max="3582" width="52.7109375" customWidth="1"/>
    <col min="3583" max="3583" width="17" customWidth="1"/>
    <col min="3584" max="3584" width="17.42578125" customWidth="1"/>
    <col min="3585" max="3585" width="18.42578125" customWidth="1"/>
    <col min="3586" max="3586" width="18" customWidth="1"/>
    <col min="3587" max="3587" width="18.140625" customWidth="1"/>
    <col min="3588" max="3588" width="12.85546875" customWidth="1"/>
    <col min="3589" max="3589" width="11.7109375" customWidth="1"/>
    <col min="3837" max="3837" width="6.28515625" customWidth="1"/>
    <col min="3838" max="3838" width="52.7109375" customWidth="1"/>
    <col min="3839" max="3839" width="17" customWidth="1"/>
    <col min="3840" max="3840" width="17.42578125" customWidth="1"/>
    <col min="3841" max="3841" width="18.42578125" customWidth="1"/>
    <col min="3842" max="3842" width="18" customWidth="1"/>
    <col min="3843" max="3843" width="18.140625" customWidth="1"/>
    <col min="3844" max="3844" width="12.85546875" customWidth="1"/>
    <col min="3845" max="3845" width="11.7109375" customWidth="1"/>
    <col min="4093" max="4093" width="6.28515625" customWidth="1"/>
    <col min="4094" max="4094" width="52.7109375" customWidth="1"/>
    <col min="4095" max="4095" width="17" customWidth="1"/>
    <col min="4096" max="4096" width="17.42578125" customWidth="1"/>
    <col min="4097" max="4097" width="18.42578125" customWidth="1"/>
    <col min="4098" max="4098" width="18" customWidth="1"/>
    <col min="4099" max="4099" width="18.140625" customWidth="1"/>
    <col min="4100" max="4100" width="12.85546875" customWidth="1"/>
    <col min="4101" max="4101" width="11.7109375" customWidth="1"/>
    <col min="4349" max="4349" width="6.28515625" customWidth="1"/>
    <col min="4350" max="4350" width="52.7109375" customWidth="1"/>
    <col min="4351" max="4351" width="17" customWidth="1"/>
    <col min="4352" max="4352" width="17.42578125" customWidth="1"/>
    <col min="4353" max="4353" width="18.42578125" customWidth="1"/>
    <col min="4354" max="4354" width="18" customWidth="1"/>
    <col min="4355" max="4355" width="18.140625" customWidth="1"/>
    <col min="4356" max="4356" width="12.85546875" customWidth="1"/>
    <col min="4357" max="4357" width="11.7109375" customWidth="1"/>
    <col min="4605" max="4605" width="6.28515625" customWidth="1"/>
    <col min="4606" max="4606" width="52.7109375" customWidth="1"/>
    <col min="4607" max="4607" width="17" customWidth="1"/>
    <col min="4608" max="4608" width="17.42578125" customWidth="1"/>
    <col min="4609" max="4609" width="18.42578125" customWidth="1"/>
    <col min="4610" max="4610" width="18" customWidth="1"/>
    <col min="4611" max="4611" width="18.140625" customWidth="1"/>
    <col min="4612" max="4612" width="12.85546875" customWidth="1"/>
    <col min="4613" max="4613" width="11.7109375" customWidth="1"/>
    <col min="4861" max="4861" width="6.28515625" customWidth="1"/>
    <col min="4862" max="4862" width="52.7109375" customWidth="1"/>
    <col min="4863" max="4863" width="17" customWidth="1"/>
    <col min="4864" max="4864" width="17.42578125" customWidth="1"/>
    <col min="4865" max="4865" width="18.42578125" customWidth="1"/>
    <col min="4866" max="4866" width="18" customWidth="1"/>
    <col min="4867" max="4867" width="18.140625" customWidth="1"/>
    <col min="4868" max="4868" width="12.85546875" customWidth="1"/>
    <col min="4869" max="4869" width="11.7109375" customWidth="1"/>
    <col min="5117" max="5117" width="6.28515625" customWidth="1"/>
    <col min="5118" max="5118" width="52.7109375" customWidth="1"/>
    <col min="5119" max="5119" width="17" customWidth="1"/>
    <col min="5120" max="5120" width="17.42578125" customWidth="1"/>
    <col min="5121" max="5121" width="18.42578125" customWidth="1"/>
    <col min="5122" max="5122" width="18" customWidth="1"/>
    <col min="5123" max="5123" width="18.140625" customWidth="1"/>
    <col min="5124" max="5124" width="12.85546875" customWidth="1"/>
    <col min="5125" max="5125" width="11.7109375" customWidth="1"/>
    <col min="5373" max="5373" width="6.28515625" customWidth="1"/>
    <col min="5374" max="5374" width="52.7109375" customWidth="1"/>
    <col min="5375" max="5375" width="17" customWidth="1"/>
    <col min="5376" max="5376" width="17.42578125" customWidth="1"/>
    <col min="5377" max="5377" width="18.42578125" customWidth="1"/>
    <col min="5378" max="5378" width="18" customWidth="1"/>
    <col min="5379" max="5379" width="18.140625" customWidth="1"/>
    <col min="5380" max="5380" width="12.85546875" customWidth="1"/>
    <col min="5381" max="5381" width="11.7109375" customWidth="1"/>
    <col min="5629" max="5629" width="6.28515625" customWidth="1"/>
    <col min="5630" max="5630" width="52.7109375" customWidth="1"/>
    <col min="5631" max="5631" width="17" customWidth="1"/>
    <col min="5632" max="5632" width="17.42578125" customWidth="1"/>
    <col min="5633" max="5633" width="18.42578125" customWidth="1"/>
    <col min="5634" max="5634" width="18" customWidth="1"/>
    <col min="5635" max="5635" width="18.140625" customWidth="1"/>
    <col min="5636" max="5636" width="12.85546875" customWidth="1"/>
    <col min="5637" max="5637" width="11.7109375" customWidth="1"/>
    <col min="5885" max="5885" width="6.28515625" customWidth="1"/>
    <col min="5886" max="5886" width="52.7109375" customWidth="1"/>
    <col min="5887" max="5887" width="17" customWidth="1"/>
    <col min="5888" max="5888" width="17.42578125" customWidth="1"/>
    <col min="5889" max="5889" width="18.42578125" customWidth="1"/>
    <col min="5890" max="5890" width="18" customWidth="1"/>
    <col min="5891" max="5891" width="18.140625" customWidth="1"/>
    <col min="5892" max="5892" width="12.85546875" customWidth="1"/>
    <col min="5893" max="5893" width="11.7109375" customWidth="1"/>
    <col min="6141" max="6141" width="6.28515625" customWidth="1"/>
    <col min="6142" max="6142" width="52.7109375" customWidth="1"/>
    <col min="6143" max="6143" width="17" customWidth="1"/>
    <col min="6144" max="6144" width="17.42578125" customWidth="1"/>
    <col min="6145" max="6145" width="18.42578125" customWidth="1"/>
    <col min="6146" max="6146" width="18" customWidth="1"/>
    <col min="6147" max="6147" width="18.140625" customWidth="1"/>
    <col min="6148" max="6148" width="12.85546875" customWidth="1"/>
    <col min="6149" max="6149" width="11.7109375" customWidth="1"/>
    <col min="6397" max="6397" width="6.28515625" customWidth="1"/>
    <col min="6398" max="6398" width="52.7109375" customWidth="1"/>
    <col min="6399" max="6399" width="17" customWidth="1"/>
    <col min="6400" max="6400" width="17.42578125" customWidth="1"/>
    <col min="6401" max="6401" width="18.42578125" customWidth="1"/>
    <col min="6402" max="6402" width="18" customWidth="1"/>
    <col min="6403" max="6403" width="18.140625" customWidth="1"/>
    <col min="6404" max="6404" width="12.85546875" customWidth="1"/>
    <col min="6405" max="6405" width="11.7109375" customWidth="1"/>
    <col min="6653" max="6653" width="6.28515625" customWidth="1"/>
    <col min="6654" max="6654" width="52.7109375" customWidth="1"/>
    <col min="6655" max="6655" width="17" customWidth="1"/>
    <col min="6656" max="6656" width="17.42578125" customWidth="1"/>
    <col min="6657" max="6657" width="18.42578125" customWidth="1"/>
    <col min="6658" max="6658" width="18" customWidth="1"/>
    <col min="6659" max="6659" width="18.140625" customWidth="1"/>
    <col min="6660" max="6660" width="12.85546875" customWidth="1"/>
    <col min="6661" max="6661" width="11.7109375" customWidth="1"/>
    <col min="6909" max="6909" width="6.28515625" customWidth="1"/>
    <col min="6910" max="6910" width="52.7109375" customWidth="1"/>
    <col min="6911" max="6911" width="17" customWidth="1"/>
    <col min="6912" max="6912" width="17.42578125" customWidth="1"/>
    <col min="6913" max="6913" width="18.42578125" customWidth="1"/>
    <col min="6914" max="6914" width="18" customWidth="1"/>
    <col min="6915" max="6915" width="18.140625" customWidth="1"/>
    <col min="6916" max="6916" width="12.85546875" customWidth="1"/>
    <col min="6917" max="6917" width="11.7109375" customWidth="1"/>
    <col min="7165" max="7165" width="6.28515625" customWidth="1"/>
    <col min="7166" max="7166" width="52.7109375" customWidth="1"/>
    <col min="7167" max="7167" width="17" customWidth="1"/>
    <col min="7168" max="7168" width="17.42578125" customWidth="1"/>
    <col min="7169" max="7169" width="18.42578125" customWidth="1"/>
    <col min="7170" max="7170" width="18" customWidth="1"/>
    <col min="7171" max="7171" width="18.140625" customWidth="1"/>
    <col min="7172" max="7172" width="12.85546875" customWidth="1"/>
    <col min="7173" max="7173" width="11.7109375" customWidth="1"/>
    <col min="7421" max="7421" width="6.28515625" customWidth="1"/>
    <col min="7422" max="7422" width="52.7109375" customWidth="1"/>
    <col min="7423" max="7423" width="17" customWidth="1"/>
    <col min="7424" max="7424" width="17.42578125" customWidth="1"/>
    <col min="7425" max="7425" width="18.42578125" customWidth="1"/>
    <col min="7426" max="7426" width="18" customWidth="1"/>
    <col min="7427" max="7427" width="18.140625" customWidth="1"/>
    <col min="7428" max="7428" width="12.85546875" customWidth="1"/>
    <col min="7429" max="7429" width="11.7109375" customWidth="1"/>
    <col min="7677" max="7677" width="6.28515625" customWidth="1"/>
    <col min="7678" max="7678" width="52.7109375" customWidth="1"/>
    <col min="7679" max="7679" width="17" customWidth="1"/>
    <col min="7680" max="7680" width="17.42578125" customWidth="1"/>
    <col min="7681" max="7681" width="18.42578125" customWidth="1"/>
    <col min="7682" max="7682" width="18" customWidth="1"/>
    <col min="7683" max="7683" width="18.140625" customWidth="1"/>
    <col min="7684" max="7684" width="12.85546875" customWidth="1"/>
    <col min="7685" max="7685" width="11.7109375" customWidth="1"/>
    <col min="7933" max="7933" width="6.28515625" customWidth="1"/>
    <col min="7934" max="7934" width="52.7109375" customWidth="1"/>
    <col min="7935" max="7935" width="17" customWidth="1"/>
    <col min="7936" max="7936" width="17.42578125" customWidth="1"/>
    <col min="7937" max="7937" width="18.42578125" customWidth="1"/>
    <col min="7938" max="7938" width="18" customWidth="1"/>
    <col min="7939" max="7939" width="18.140625" customWidth="1"/>
    <col min="7940" max="7940" width="12.85546875" customWidth="1"/>
    <col min="7941" max="7941" width="11.7109375" customWidth="1"/>
    <col min="8189" max="8189" width="6.28515625" customWidth="1"/>
    <col min="8190" max="8190" width="52.7109375" customWidth="1"/>
    <col min="8191" max="8191" width="17" customWidth="1"/>
    <col min="8192" max="8192" width="17.42578125" customWidth="1"/>
    <col min="8193" max="8193" width="18.42578125" customWidth="1"/>
    <col min="8194" max="8194" width="18" customWidth="1"/>
    <col min="8195" max="8195" width="18.140625" customWidth="1"/>
    <col min="8196" max="8196" width="12.85546875" customWidth="1"/>
    <col min="8197" max="8197" width="11.7109375" customWidth="1"/>
    <col min="8445" max="8445" width="6.28515625" customWidth="1"/>
    <col min="8446" max="8446" width="52.7109375" customWidth="1"/>
    <col min="8447" max="8447" width="17" customWidth="1"/>
    <col min="8448" max="8448" width="17.42578125" customWidth="1"/>
    <col min="8449" max="8449" width="18.42578125" customWidth="1"/>
    <col min="8450" max="8450" width="18" customWidth="1"/>
    <col min="8451" max="8451" width="18.140625" customWidth="1"/>
    <col min="8452" max="8452" width="12.85546875" customWidth="1"/>
    <col min="8453" max="8453" width="11.7109375" customWidth="1"/>
    <col min="8701" max="8701" width="6.28515625" customWidth="1"/>
    <col min="8702" max="8702" width="52.7109375" customWidth="1"/>
    <col min="8703" max="8703" width="17" customWidth="1"/>
    <col min="8704" max="8704" width="17.42578125" customWidth="1"/>
    <col min="8705" max="8705" width="18.42578125" customWidth="1"/>
    <col min="8706" max="8706" width="18" customWidth="1"/>
    <col min="8707" max="8707" width="18.140625" customWidth="1"/>
    <col min="8708" max="8708" width="12.85546875" customWidth="1"/>
    <col min="8709" max="8709" width="11.7109375" customWidth="1"/>
    <col min="8957" max="8957" width="6.28515625" customWidth="1"/>
    <col min="8958" max="8958" width="52.7109375" customWidth="1"/>
    <col min="8959" max="8959" width="17" customWidth="1"/>
    <col min="8960" max="8960" width="17.42578125" customWidth="1"/>
    <col min="8961" max="8961" width="18.42578125" customWidth="1"/>
    <col min="8962" max="8962" width="18" customWidth="1"/>
    <col min="8963" max="8963" width="18.140625" customWidth="1"/>
    <col min="8964" max="8964" width="12.85546875" customWidth="1"/>
    <col min="8965" max="8965" width="11.7109375" customWidth="1"/>
    <col min="9213" max="9213" width="6.28515625" customWidth="1"/>
    <col min="9214" max="9214" width="52.7109375" customWidth="1"/>
    <col min="9215" max="9215" width="17" customWidth="1"/>
    <col min="9216" max="9216" width="17.42578125" customWidth="1"/>
    <col min="9217" max="9217" width="18.42578125" customWidth="1"/>
    <col min="9218" max="9218" width="18" customWidth="1"/>
    <col min="9219" max="9219" width="18.140625" customWidth="1"/>
    <col min="9220" max="9220" width="12.85546875" customWidth="1"/>
    <col min="9221" max="9221" width="11.7109375" customWidth="1"/>
    <col min="9469" max="9469" width="6.28515625" customWidth="1"/>
    <col min="9470" max="9470" width="52.7109375" customWidth="1"/>
    <col min="9471" max="9471" width="17" customWidth="1"/>
    <col min="9472" max="9472" width="17.42578125" customWidth="1"/>
    <col min="9473" max="9473" width="18.42578125" customWidth="1"/>
    <col min="9474" max="9474" width="18" customWidth="1"/>
    <col min="9475" max="9475" width="18.140625" customWidth="1"/>
    <col min="9476" max="9476" width="12.85546875" customWidth="1"/>
    <col min="9477" max="9477" width="11.7109375" customWidth="1"/>
    <col min="9725" max="9725" width="6.28515625" customWidth="1"/>
    <col min="9726" max="9726" width="52.7109375" customWidth="1"/>
    <col min="9727" max="9727" width="17" customWidth="1"/>
    <col min="9728" max="9728" width="17.42578125" customWidth="1"/>
    <col min="9729" max="9729" width="18.42578125" customWidth="1"/>
    <col min="9730" max="9730" width="18" customWidth="1"/>
    <col min="9731" max="9731" width="18.140625" customWidth="1"/>
    <col min="9732" max="9732" width="12.85546875" customWidth="1"/>
    <col min="9733" max="9733" width="11.7109375" customWidth="1"/>
    <col min="9981" max="9981" width="6.28515625" customWidth="1"/>
    <col min="9982" max="9982" width="52.7109375" customWidth="1"/>
    <col min="9983" max="9983" width="17" customWidth="1"/>
    <col min="9984" max="9984" width="17.42578125" customWidth="1"/>
    <col min="9985" max="9985" width="18.42578125" customWidth="1"/>
    <col min="9986" max="9986" width="18" customWidth="1"/>
    <col min="9987" max="9987" width="18.140625" customWidth="1"/>
    <col min="9988" max="9988" width="12.85546875" customWidth="1"/>
    <col min="9989" max="9989" width="11.7109375" customWidth="1"/>
    <col min="10237" max="10237" width="6.28515625" customWidth="1"/>
    <col min="10238" max="10238" width="52.7109375" customWidth="1"/>
    <col min="10239" max="10239" width="17" customWidth="1"/>
    <col min="10240" max="10240" width="17.42578125" customWidth="1"/>
    <col min="10241" max="10241" width="18.42578125" customWidth="1"/>
    <col min="10242" max="10242" width="18" customWidth="1"/>
    <col min="10243" max="10243" width="18.140625" customWidth="1"/>
    <col min="10244" max="10244" width="12.85546875" customWidth="1"/>
    <col min="10245" max="10245" width="11.7109375" customWidth="1"/>
    <col min="10493" max="10493" width="6.28515625" customWidth="1"/>
    <col min="10494" max="10494" width="52.7109375" customWidth="1"/>
    <col min="10495" max="10495" width="17" customWidth="1"/>
    <col min="10496" max="10496" width="17.42578125" customWidth="1"/>
    <col min="10497" max="10497" width="18.42578125" customWidth="1"/>
    <col min="10498" max="10498" width="18" customWidth="1"/>
    <col min="10499" max="10499" width="18.140625" customWidth="1"/>
    <col min="10500" max="10500" width="12.85546875" customWidth="1"/>
    <col min="10501" max="10501" width="11.7109375" customWidth="1"/>
    <col min="10749" max="10749" width="6.28515625" customWidth="1"/>
    <col min="10750" max="10750" width="52.7109375" customWidth="1"/>
    <col min="10751" max="10751" width="17" customWidth="1"/>
    <col min="10752" max="10752" width="17.42578125" customWidth="1"/>
    <col min="10753" max="10753" width="18.42578125" customWidth="1"/>
    <col min="10754" max="10754" width="18" customWidth="1"/>
    <col min="10755" max="10755" width="18.140625" customWidth="1"/>
    <col min="10756" max="10756" width="12.85546875" customWidth="1"/>
    <col min="10757" max="10757" width="11.7109375" customWidth="1"/>
    <col min="11005" max="11005" width="6.28515625" customWidth="1"/>
    <col min="11006" max="11006" width="52.7109375" customWidth="1"/>
    <col min="11007" max="11007" width="17" customWidth="1"/>
    <col min="11008" max="11008" width="17.42578125" customWidth="1"/>
    <col min="11009" max="11009" width="18.42578125" customWidth="1"/>
    <col min="11010" max="11010" width="18" customWidth="1"/>
    <col min="11011" max="11011" width="18.140625" customWidth="1"/>
    <col min="11012" max="11012" width="12.85546875" customWidth="1"/>
    <col min="11013" max="11013" width="11.7109375" customWidth="1"/>
    <col min="11261" max="11261" width="6.28515625" customWidth="1"/>
    <col min="11262" max="11262" width="52.7109375" customWidth="1"/>
    <col min="11263" max="11263" width="17" customWidth="1"/>
    <col min="11264" max="11264" width="17.42578125" customWidth="1"/>
    <col min="11265" max="11265" width="18.42578125" customWidth="1"/>
    <col min="11266" max="11266" width="18" customWidth="1"/>
    <col min="11267" max="11267" width="18.140625" customWidth="1"/>
    <col min="11268" max="11268" width="12.85546875" customWidth="1"/>
    <col min="11269" max="11269" width="11.7109375" customWidth="1"/>
    <col min="11517" max="11517" width="6.28515625" customWidth="1"/>
    <col min="11518" max="11518" width="52.7109375" customWidth="1"/>
    <col min="11519" max="11519" width="17" customWidth="1"/>
    <col min="11520" max="11520" width="17.42578125" customWidth="1"/>
    <col min="11521" max="11521" width="18.42578125" customWidth="1"/>
    <col min="11522" max="11522" width="18" customWidth="1"/>
    <col min="11523" max="11523" width="18.140625" customWidth="1"/>
    <col min="11524" max="11524" width="12.85546875" customWidth="1"/>
    <col min="11525" max="11525" width="11.7109375" customWidth="1"/>
    <col min="11773" max="11773" width="6.28515625" customWidth="1"/>
    <col min="11774" max="11774" width="52.7109375" customWidth="1"/>
    <col min="11775" max="11775" width="17" customWidth="1"/>
    <col min="11776" max="11776" width="17.42578125" customWidth="1"/>
    <col min="11777" max="11777" width="18.42578125" customWidth="1"/>
    <col min="11778" max="11778" width="18" customWidth="1"/>
    <col min="11779" max="11779" width="18.140625" customWidth="1"/>
    <col min="11780" max="11780" width="12.85546875" customWidth="1"/>
    <col min="11781" max="11781" width="11.7109375" customWidth="1"/>
    <col min="12029" max="12029" width="6.28515625" customWidth="1"/>
    <col min="12030" max="12030" width="52.7109375" customWidth="1"/>
    <col min="12031" max="12031" width="17" customWidth="1"/>
    <col min="12032" max="12032" width="17.42578125" customWidth="1"/>
    <col min="12033" max="12033" width="18.42578125" customWidth="1"/>
    <col min="12034" max="12034" width="18" customWidth="1"/>
    <col min="12035" max="12035" width="18.140625" customWidth="1"/>
    <col min="12036" max="12036" width="12.85546875" customWidth="1"/>
    <col min="12037" max="12037" width="11.7109375" customWidth="1"/>
    <col min="12285" max="12285" width="6.28515625" customWidth="1"/>
    <col min="12286" max="12286" width="52.7109375" customWidth="1"/>
    <col min="12287" max="12287" width="17" customWidth="1"/>
    <col min="12288" max="12288" width="17.42578125" customWidth="1"/>
    <col min="12289" max="12289" width="18.42578125" customWidth="1"/>
    <col min="12290" max="12290" width="18" customWidth="1"/>
    <col min="12291" max="12291" width="18.140625" customWidth="1"/>
    <col min="12292" max="12292" width="12.85546875" customWidth="1"/>
    <col min="12293" max="12293" width="11.7109375" customWidth="1"/>
    <col min="12541" max="12541" width="6.28515625" customWidth="1"/>
    <col min="12542" max="12542" width="52.7109375" customWidth="1"/>
    <col min="12543" max="12543" width="17" customWidth="1"/>
    <col min="12544" max="12544" width="17.42578125" customWidth="1"/>
    <col min="12545" max="12545" width="18.42578125" customWidth="1"/>
    <col min="12546" max="12546" width="18" customWidth="1"/>
    <col min="12547" max="12547" width="18.140625" customWidth="1"/>
    <col min="12548" max="12548" width="12.85546875" customWidth="1"/>
    <col min="12549" max="12549" width="11.7109375" customWidth="1"/>
    <col min="12797" max="12797" width="6.28515625" customWidth="1"/>
    <col min="12798" max="12798" width="52.7109375" customWidth="1"/>
    <col min="12799" max="12799" width="17" customWidth="1"/>
    <col min="12800" max="12800" width="17.42578125" customWidth="1"/>
    <col min="12801" max="12801" width="18.42578125" customWidth="1"/>
    <col min="12802" max="12802" width="18" customWidth="1"/>
    <col min="12803" max="12803" width="18.140625" customWidth="1"/>
    <col min="12804" max="12804" width="12.85546875" customWidth="1"/>
    <col min="12805" max="12805" width="11.7109375" customWidth="1"/>
    <col min="13053" max="13053" width="6.28515625" customWidth="1"/>
    <col min="13054" max="13054" width="52.7109375" customWidth="1"/>
    <col min="13055" max="13055" width="17" customWidth="1"/>
    <col min="13056" max="13056" width="17.42578125" customWidth="1"/>
    <col min="13057" max="13057" width="18.42578125" customWidth="1"/>
    <col min="13058" max="13058" width="18" customWidth="1"/>
    <col min="13059" max="13059" width="18.140625" customWidth="1"/>
    <col min="13060" max="13060" width="12.85546875" customWidth="1"/>
    <col min="13061" max="13061" width="11.7109375" customWidth="1"/>
    <col min="13309" max="13309" width="6.28515625" customWidth="1"/>
    <col min="13310" max="13310" width="52.7109375" customWidth="1"/>
    <col min="13311" max="13311" width="17" customWidth="1"/>
    <col min="13312" max="13312" width="17.42578125" customWidth="1"/>
    <col min="13313" max="13313" width="18.42578125" customWidth="1"/>
    <col min="13314" max="13314" width="18" customWidth="1"/>
    <col min="13315" max="13315" width="18.140625" customWidth="1"/>
    <col min="13316" max="13316" width="12.85546875" customWidth="1"/>
    <col min="13317" max="13317" width="11.7109375" customWidth="1"/>
    <col min="13565" max="13565" width="6.28515625" customWidth="1"/>
    <col min="13566" max="13566" width="52.7109375" customWidth="1"/>
    <col min="13567" max="13567" width="17" customWidth="1"/>
    <col min="13568" max="13568" width="17.42578125" customWidth="1"/>
    <col min="13569" max="13569" width="18.42578125" customWidth="1"/>
    <col min="13570" max="13570" width="18" customWidth="1"/>
    <col min="13571" max="13571" width="18.140625" customWidth="1"/>
    <col min="13572" max="13572" width="12.85546875" customWidth="1"/>
    <col min="13573" max="13573" width="11.7109375" customWidth="1"/>
    <col min="13821" max="13821" width="6.28515625" customWidth="1"/>
    <col min="13822" max="13822" width="52.7109375" customWidth="1"/>
    <col min="13823" max="13823" width="17" customWidth="1"/>
    <col min="13824" max="13824" width="17.42578125" customWidth="1"/>
    <col min="13825" max="13825" width="18.42578125" customWidth="1"/>
    <col min="13826" max="13826" width="18" customWidth="1"/>
    <col min="13827" max="13827" width="18.140625" customWidth="1"/>
    <col min="13828" max="13828" width="12.85546875" customWidth="1"/>
    <col min="13829" max="13829" width="11.7109375" customWidth="1"/>
    <col min="14077" max="14077" width="6.28515625" customWidth="1"/>
    <col min="14078" max="14078" width="52.7109375" customWidth="1"/>
    <col min="14079" max="14079" width="17" customWidth="1"/>
    <col min="14080" max="14080" width="17.42578125" customWidth="1"/>
    <col min="14081" max="14081" width="18.42578125" customWidth="1"/>
    <col min="14082" max="14082" width="18" customWidth="1"/>
    <col min="14083" max="14083" width="18.140625" customWidth="1"/>
    <col min="14084" max="14084" width="12.85546875" customWidth="1"/>
    <col min="14085" max="14085" width="11.7109375" customWidth="1"/>
    <col min="14333" max="14333" width="6.28515625" customWidth="1"/>
    <col min="14334" max="14334" width="52.7109375" customWidth="1"/>
    <col min="14335" max="14335" width="17" customWidth="1"/>
    <col min="14336" max="14336" width="17.42578125" customWidth="1"/>
    <col min="14337" max="14337" width="18.42578125" customWidth="1"/>
    <col min="14338" max="14338" width="18" customWidth="1"/>
    <col min="14339" max="14339" width="18.140625" customWidth="1"/>
    <col min="14340" max="14340" width="12.85546875" customWidth="1"/>
    <col min="14341" max="14341" width="11.7109375" customWidth="1"/>
    <col min="14589" max="14589" width="6.28515625" customWidth="1"/>
    <col min="14590" max="14590" width="52.7109375" customWidth="1"/>
    <col min="14591" max="14591" width="17" customWidth="1"/>
    <col min="14592" max="14592" width="17.42578125" customWidth="1"/>
    <col min="14593" max="14593" width="18.42578125" customWidth="1"/>
    <col min="14594" max="14594" width="18" customWidth="1"/>
    <col min="14595" max="14595" width="18.140625" customWidth="1"/>
    <col min="14596" max="14596" width="12.85546875" customWidth="1"/>
    <col min="14597" max="14597" width="11.7109375" customWidth="1"/>
    <col min="14845" max="14845" width="6.28515625" customWidth="1"/>
    <col min="14846" max="14846" width="52.7109375" customWidth="1"/>
    <col min="14847" max="14847" width="17" customWidth="1"/>
    <col min="14848" max="14848" width="17.42578125" customWidth="1"/>
    <col min="14849" max="14849" width="18.42578125" customWidth="1"/>
    <col min="14850" max="14850" width="18" customWidth="1"/>
    <col min="14851" max="14851" width="18.140625" customWidth="1"/>
    <col min="14852" max="14852" width="12.85546875" customWidth="1"/>
    <col min="14853" max="14853" width="11.7109375" customWidth="1"/>
    <col min="15101" max="15101" width="6.28515625" customWidth="1"/>
    <col min="15102" max="15102" width="52.7109375" customWidth="1"/>
    <col min="15103" max="15103" width="17" customWidth="1"/>
    <col min="15104" max="15104" width="17.42578125" customWidth="1"/>
    <col min="15105" max="15105" width="18.42578125" customWidth="1"/>
    <col min="15106" max="15106" width="18" customWidth="1"/>
    <col min="15107" max="15107" width="18.140625" customWidth="1"/>
    <col min="15108" max="15108" width="12.85546875" customWidth="1"/>
    <col min="15109" max="15109" width="11.7109375" customWidth="1"/>
    <col min="15357" max="15357" width="6.28515625" customWidth="1"/>
    <col min="15358" max="15358" width="52.7109375" customWidth="1"/>
    <col min="15359" max="15359" width="17" customWidth="1"/>
    <col min="15360" max="15360" width="17.42578125" customWidth="1"/>
    <col min="15361" max="15361" width="18.42578125" customWidth="1"/>
    <col min="15362" max="15362" width="18" customWidth="1"/>
    <col min="15363" max="15363" width="18.140625" customWidth="1"/>
    <col min="15364" max="15364" width="12.85546875" customWidth="1"/>
    <col min="15365" max="15365" width="11.7109375" customWidth="1"/>
    <col min="15613" max="15613" width="6.28515625" customWidth="1"/>
    <col min="15614" max="15614" width="52.7109375" customWidth="1"/>
    <col min="15615" max="15615" width="17" customWidth="1"/>
    <col min="15616" max="15616" width="17.42578125" customWidth="1"/>
    <col min="15617" max="15617" width="18.42578125" customWidth="1"/>
    <col min="15618" max="15618" width="18" customWidth="1"/>
    <col min="15619" max="15619" width="18.140625" customWidth="1"/>
    <col min="15620" max="15620" width="12.85546875" customWidth="1"/>
    <col min="15621" max="15621" width="11.7109375" customWidth="1"/>
    <col min="15869" max="15869" width="6.28515625" customWidth="1"/>
    <col min="15870" max="15870" width="52.7109375" customWidth="1"/>
    <col min="15871" max="15871" width="17" customWidth="1"/>
    <col min="15872" max="15872" width="17.42578125" customWidth="1"/>
    <col min="15873" max="15873" width="18.42578125" customWidth="1"/>
    <col min="15874" max="15874" width="18" customWidth="1"/>
    <col min="15875" max="15875" width="18.140625" customWidth="1"/>
    <col min="15876" max="15876" width="12.85546875" customWidth="1"/>
    <col min="15877" max="15877" width="11.7109375" customWidth="1"/>
    <col min="16125" max="16125" width="6.28515625" customWidth="1"/>
    <col min="16126" max="16126" width="52.7109375" customWidth="1"/>
    <col min="16127" max="16127" width="17" customWidth="1"/>
    <col min="16128" max="16128" width="17.42578125" customWidth="1"/>
    <col min="16129" max="16129" width="18.42578125" customWidth="1"/>
    <col min="16130" max="16130" width="18" customWidth="1"/>
    <col min="16131" max="16131" width="18.140625" customWidth="1"/>
    <col min="16132" max="16132" width="12.85546875" customWidth="1"/>
    <col min="16133" max="16133" width="11.7109375" customWidth="1"/>
  </cols>
  <sheetData>
    <row r="1" spans="1:5" ht="47.25" x14ac:dyDescent="0.25">
      <c r="A1" s="31" t="s">
        <v>42</v>
      </c>
      <c r="B1" s="30">
        <f>B2+B3+B4+B5</f>
        <v>150000</v>
      </c>
      <c r="C1" s="30">
        <f>C2+C3+C4</f>
        <v>0</v>
      </c>
      <c r="D1" s="30">
        <f>D2+D3+D4</f>
        <v>0</v>
      </c>
      <c r="E1" s="26"/>
    </row>
    <row r="2" spans="1:5" ht="15.75" x14ac:dyDescent="0.25">
      <c r="A2" s="29" t="s">
        <v>5</v>
      </c>
      <c r="B2" s="27">
        <v>0</v>
      </c>
      <c r="C2" s="27">
        <v>0</v>
      </c>
      <c r="D2" s="27">
        <v>0</v>
      </c>
      <c r="E2" s="26"/>
    </row>
    <row r="3" spans="1:5" ht="15.75" x14ac:dyDescent="0.25">
      <c r="A3" s="27" t="s">
        <v>0</v>
      </c>
      <c r="B3" s="27">
        <v>0</v>
      </c>
      <c r="C3" s="27">
        <v>0</v>
      </c>
      <c r="D3" s="27">
        <v>0</v>
      </c>
      <c r="E3" s="26"/>
    </row>
    <row r="4" spans="1:5" ht="15.75" x14ac:dyDescent="0.25">
      <c r="A4" s="27" t="s">
        <v>1</v>
      </c>
      <c r="B4" s="27">
        <v>0</v>
      </c>
      <c r="C4" s="27">
        <v>0</v>
      </c>
      <c r="D4" s="27">
        <v>0</v>
      </c>
      <c r="E4" s="26"/>
    </row>
    <row r="5" spans="1:5" ht="15.75" x14ac:dyDescent="0.25">
      <c r="A5" s="29" t="s">
        <v>6</v>
      </c>
      <c r="B5" s="27">
        <v>150000</v>
      </c>
      <c r="C5" s="27">
        <v>150000</v>
      </c>
      <c r="D5" s="27">
        <v>150000</v>
      </c>
      <c r="E5" s="26"/>
    </row>
    <row r="6" spans="1:5" ht="63" x14ac:dyDescent="0.25">
      <c r="A6" s="32" t="s">
        <v>43</v>
      </c>
      <c r="B6" s="30" t="e">
        <f>B7+B8+B9+B10</f>
        <v>#REF!</v>
      </c>
      <c r="C6" s="30" t="e">
        <f>C7+C8+C9+C10</f>
        <v>#REF!</v>
      </c>
      <c r="D6" s="30" t="e">
        <f>D7+D8+D9+D10</f>
        <v>#REF!</v>
      </c>
      <c r="E6" s="26"/>
    </row>
    <row r="7" spans="1:5" ht="15.75" x14ac:dyDescent="0.25">
      <c r="A7" s="29" t="s">
        <v>5</v>
      </c>
      <c r="B7" s="27" t="e">
        <f>Перечень!#REF!+Перечень!#REF!+Перечень!#REF!+Перечень!#REF!+Перечень!#REF!</f>
        <v>#REF!</v>
      </c>
      <c r="C7" s="27" t="e">
        <f>Перечень!#REF!+Перечень!#REF!+Перечень!#REF!+Перечень!#REF!+Перечень!#REF!</f>
        <v>#REF!</v>
      </c>
      <c r="D7" s="27" t="e">
        <f>Перечень!#REF!+Перечень!#REF!+Перечень!#REF!+Перечень!#REF!+Перечень!#REF!</f>
        <v>#REF!</v>
      </c>
      <c r="E7" s="26"/>
    </row>
    <row r="8" spans="1:5" ht="15.75" x14ac:dyDescent="0.25">
      <c r="A8" s="27" t="s">
        <v>0</v>
      </c>
      <c r="B8" s="27" t="e">
        <f>Перечень!#REF!+Перечень!#REF!+Перечень!#REF!+Перечень!#REF!+Перечень!#REF!</f>
        <v>#REF!</v>
      </c>
      <c r="C8" s="27" t="e">
        <f>Перечень!#REF!+Перечень!#REF!+Перечень!#REF!+Перечень!#REF!+Перечень!#REF!</f>
        <v>#REF!</v>
      </c>
      <c r="D8" s="27" t="e">
        <f>Перечень!#REF!+Перечень!#REF!+Перечень!#REF!+Перечень!#REF!+Перечень!#REF!</f>
        <v>#REF!</v>
      </c>
      <c r="E8" s="26"/>
    </row>
    <row r="9" spans="1:5" ht="15.75" x14ac:dyDescent="0.25">
      <c r="A9" s="27" t="s">
        <v>1</v>
      </c>
      <c r="B9" s="27" t="e">
        <f>Перечень!#REF!+Перечень!#REF!+Перечень!#REF!+Перечень!#REF!+Перечень!#REF!</f>
        <v>#REF!</v>
      </c>
      <c r="C9" s="27" t="e">
        <f>Перечень!#REF!+Перечень!#REF!+Перечень!#REF!+Перечень!#REF!+Перечень!#REF!</f>
        <v>#REF!</v>
      </c>
      <c r="D9" s="27" t="e">
        <f>Перечень!#REF!+Перечень!#REF!+Перечень!#REF!+Перечень!#REF!+Перечень!#REF!</f>
        <v>#REF!</v>
      </c>
      <c r="E9" s="26"/>
    </row>
    <row r="10" spans="1:5" ht="15.75" x14ac:dyDescent="0.25">
      <c r="A10" s="29" t="s">
        <v>6</v>
      </c>
      <c r="B10" s="27" t="e">
        <f>Перечень!#REF!+Перечень!#REF!+Перечень!#REF!+Перечень!#REF!+Перечень!#REF!</f>
        <v>#REF!</v>
      </c>
      <c r="C10" s="27" t="e">
        <f>Перечень!#REF!+Перечень!#REF!+Перечень!#REF!+Перечень!#REF!+Перечень!#REF!</f>
        <v>#REF!</v>
      </c>
      <c r="D10" s="27" t="e">
        <f>Перечень!#REF!+Перечень!#REF!+Перечень!#REF!+Перечень!#REF!+Перечень!#REF!</f>
        <v>#REF!</v>
      </c>
      <c r="E10" s="26"/>
    </row>
    <row r="11" spans="1:5" ht="63" x14ac:dyDescent="0.25">
      <c r="A11" s="31" t="s">
        <v>44</v>
      </c>
      <c r="B11" s="33" t="e">
        <f>B15+B14+B13+B12</f>
        <v>#REF!</v>
      </c>
      <c r="C11" s="33" t="e">
        <f>C15+C14+C13+C12</f>
        <v>#REF!</v>
      </c>
      <c r="D11" s="33" t="e">
        <f>D15+D14+D13+D12</f>
        <v>#REF!</v>
      </c>
    </row>
    <row r="12" spans="1:5" ht="15.75" x14ac:dyDescent="0.25">
      <c r="A12" s="34" t="s">
        <v>5</v>
      </c>
      <c r="B12" s="14" t="e">
        <f>Перечень!#REF!+Перечень!#REF!+Перечень!#REF!+Перечень!#REF!+Перечень!#REF!</f>
        <v>#REF!</v>
      </c>
      <c r="C12" s="14" t="e">
        <f>Перечень!#REF!+Перечень!#REF!+Перечень!#REF!+Перечень!#REF!+Перечень!#REF!</f>
        <v>#REF!</v>
      </c>
      <c r="D12" s="14" t="e">
        <f>Перечень!#REF!+Перечень!#REF!+Перечень!#REF!+Перечень!#REF!+Перечень!#REF!</f>
        <v>#REF!</v>
      </c>
    </row>
    <row r="13" spans="1:5" ht="15.75" x14ac:dyDescent="0.25">
      <c r="A13" s="11" t="s">
        <v>0</v>
      </c>
      <c r="B13" s="14" t="e">
        <f>Перечень!#REF!+Перечень!#REF!+Перечень!#REF!+Перечень!#REF!+Перечень!#REF!</f>
        <v>#REF!</v>
      </c>
      <c r="C13" s="14" t="e">
        <f>Перечень!#REF!+Перечень!#REF!+Перечень!#REF!+Перечень!#REF!+Перечень!#REF!</f>
        <v>#REF!</v>
      </c>
      <c r="D13" s="14" t="e">
        <f>Перечень!#REF!+Перечень!#REF!+Перечень!#REF!+Перечень!#REF!+Перечень!#REF!</f>
        <v>#REF!</v>
      </c>
    </row>
    <row r="14" spans="1:5" ht="15.75" x14ac:dyDescent="0.25">
      <c r="A14" s="11" t="s">
        <v>1</v>
      </c>
      <c r="B14" s="14" t="e">
        <f>Перечень!#REF!+Перечень!#REF!+Перечень!#REF!+Перечень!#REF!+Перечень!#REF!</f>
        <v>#REF!</v>
      </c>
      <c r="C14" s="14" t="e">
        <f>Перечень!#REF!+Перечень!#REF!+Перечень!#REF!+Перечень!#REF!+Перечень!#REF!</f>
        <v>#REF!</v>
      </c>
      <c r="D14" s="14" t="e">
        <f>Перечень!#REF!+Перечень!#REF!+Перечень!#REF!+Перечень!#REF!+Перечень!#REF!</f>
        <v>#REF!</v>
      </c>
    </row>
    <row r="15" spans="1:5" ht="15.75" x14ac:dyDescent="0.25">
      <c r="A15" s="34" t="s">
        <v>6</v>
      </c>
      <c r="B15" s="14" t="e">
        <f>Перечень!#REF!+Перечень!#REF!+Перечень!#REF!+Перечень!#REF!+Перечень!#REF!</f>
        <v>#REF!</v>
      </c>
      <c r="C15" s="14" t="e">
        <f>Перечень!#REF!+Перечень!#REF!+Перечень!#REF!+Перечень!#REF!+Перечень!#REF!</f>
        <v>#REF!</v>
      </c>
      <c r="D15" s="14" t="e">
        <f>Перечень!#REF!+Перечень!#REF!+Перечень!#REF!+Перечень!#REF!+Перечень!#REF!</f>
        <v>#REF!</v>
      </c>
    </row>
    <row r="16" spans="1:5" s="26" customFormat="1" ht="63" x14ac:dyDescent="0.25">
      <c r="A16" s="28" t="s">
        <v>45</v>
      </c>
      <c r="B16" s="35" t="e">
        <f>B20+B19+B18+B17</f>
        <v>#REF!</v>
      </c>
      <c r="C16" s="35" t="e">
        <f>C20+C19+C18+C17</f>
        <v>#REF!</v>
      </c>
      <c r="D16" s="35" t="e">
        <f>SUM(D18:D19)</f>
        <v>#REF!</v>
      </c>
      <c r="E16"/>
    </row>
    <row r="17" spans="1:5" s="26" customFormat="1" ht="15.75" x14ac:dyDescent="0.25">
      <c r="A17" s="34" t="s">
        <v>5</v>
      </c>
      <c r="B17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C17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D17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E17"/>
    </row>
    <row r="18" spans="1:5" s="26" customFormat="1" ht="15.75" x14ac:dyDescent="0.25">
      <c r="A18" s="11" t="s">
        <v>0</v>
      </c>
      <c r="B18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C18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D18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E18"/>
    </row>
    <row r="19" spans="1:5" s="26" customFormat="1" ht="15.75" x14ac:dyDescent="0.25">
      <c r="A19" s="11" t="s">
        <v>1</v>
      </c>
      <c r="B19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C19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D19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E19"/>
    </row>
    <row r="20" spans="1:5" s="26" customFormat="1" ht="15.75" x14ac:dyDescent="0.25">
      <c r="A20" s="34" t="s">
        <v>6</v>
      </c>
      <c r="B20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C20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D20" s="14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E20"/>
    </row>
    <row r="21" spans="1:5" s="26" customFormat="1" ht="47.25" x14ac:dyDescent="0.25">
      <c r="A21" s="28" t="s">
        <v>46</v>
      </c>
      <c r="B21" s="36" t="e">
        <f>SUM(B23:B24)</f>
        <v>#REF!</v>
      </c>
      <c r="C21" s="36" t="e">
        <f>SUM(C23:C24)</f>
        <v>#REF!</v>
      </c>
      <c r="D21" s="35" t="e">
        <f>D25+D24+D23+D22</f>
        <v>#REF!</v>
      </c>
      <c r="E21"/>
    </row>
    <row r="22" spans="1:5" s="26" customFormat="1" ht="15.75" x14ac:dyDescent="0.25">
      <c r="A22" s="34" t="s">
        <v>5</v>
      </c>
      <c r="B22" s="24" t="e">
        <f>Перечень!#REF!</f>
        <v>#REF!</v>
      </c>
      <c r="C22" s="24" t="e">
        <f>Перечень!#REF!</f>
        <v>#REF!</v>
      </c>
      <c r="D22" s="24" t="e">
        <f>Перечень!#REF!</f>
        <v>#REF!</v>
      </c>
      <c r="E22"/>
    </row>
    <row r="23" spans="1:5" s="26" customFormat="1" ht="15.75" x14ac:dyDescent="0.25">
      <c r="A23" s="11" t="s">
        <v>0</v>
      </c>
      <c r="B23" s="24" t="e">
        <f>Перечень!#REF!</f>
        <v>#REF!</v>
      </c>
      <c r="C23" s="24" t="e">
        <f>Перечень!#REF!</f>
        <v>#REF!</v>
      </c>
      <c r="D23" s="24" t="e">
        <f>Перечень!#REF!</f>
        <v>#REF!</v>
      </c>
      <c r="E23"/>
    </row>
    <row r="24" spans="1:5" s="26" customFormat="1" ht="15.75" x14ac:dyDescent="0.25">
      <c r="A24" s="11" t="s">
        <v>1</v>
      </c>
      <c r="B24" s="24" t="e">
        <f>Перечень!#REF!</f>
        <v>#REF!</v>
      </c>
      <c r="C24" s="24" t="e">
        <f>Перечень!#REF!</f>
        <v>#REF!</v>
      </c>
      <c r="D24" s="24" t="e">
        <f>Перечень!#REF!</f>
        <v>#REF!</v>
      </c>
      <c r="E24"/>
    </row>
    <row r="25" spans="1:5" s="26" customFormat="1" ht="15.75" x14ac:dyDescent="0.25">
      <c r="A25" s="34" t="s">
        <v>6</v>
      </c>
      <c r="B25" s="24" t="e">
        <f>Перечень!#REF!</f>
        <v>#REF!</v>
      </c>
      <c r="C25" s="24" t="e">
        <f>Перечень!#REF!</f>
        <v>#REF!</v>
      </c>
      <c r="D25" s="24" t="e">
        <f>Перечень!#REF!</f>
        <v>#REF!</v>
      </c>
      <c r="E25"/>
    </row>
    <row r="26" spans="1:5" s="26" customFormat="1" ht="63" x14ac:dyDescent="0.25">
      <c r="A26" s="28" t="s">
        <v>47</v>
      </c>
      <c r="B26" s="35" t="e">
        <f>B30+B29+B28+B27</f>
        <v>#REF!</v>
      </c>
      <c r="C26" s="35" t="e">
        <f>C30+C29+C28+C27</f>
        <v>#REF!</v>
      </c>
      <c r="D26" s="35" t="e">
        <f>D30+D29+D28+D27</f>
        <v>#REF!</v>
      </c>
      <c r="E26"/>
    </row>
    <row r="27" spans="1:5" s="26" customFormat="1" ht="15.75" x14ac:dyDescent="0.25">
      <c r="A27" s="34" t="s">
        <v>5</v>
      </c>
      <c r="B27" s="14" t="e">
        <f>Перечень!#REF!+Перечень!#REF!+Перечень!#REF!+Перечень!#REF!+Перечень!#REF!+Перечень!#REF!</f>
        <v>#REF!</v>
      </c>
      <c r="C27" s="14" t="e">
        <f>Перечень!#REF!+Перечень!#REF!+Перечень!#REF!+Перечень!#REF!+Перечень!#REF!+Перечень!#REF!</f>
        <v>#REF!</v>
      </c>
      <c r="D27" s="14" t="e">
        <f>Перечень!#REF!+Перечень!#REF!+Перечень!#REF!+Перечень!#REF!+Перечень!#REF!+Перечень!#REF!</f>
        <v>#REF!</v>
      </c>
      <c r="E27"/>
    </row>
    <row r="28" spans="1:5" s="26" customFormat="1" ht="15.75" x14ac:dyDescent="0.25">
      <c r="A28" s="11" t="s">
        <v>0</v>
      </c>
      <c r="B28" s="14" t="e">
        <f>Перечень!#REF!+Перечень!#REF!+Перечень!#REF!+Перечень!#REF!+Перечень!#REF!+Перечень!#REF!</f>
        <v>#REF!</v>
      </c>
      <c r="C28" s="14" t="e">
        <f>Перечень!#REF!+Перечень!#REF!+Перечень!#REF!+Перечень!#REF!+Перечень!#REF!+Перечень!#REF!</f>
        <v>#REF!</v>
      </c>
      <c r="D28" s="14" t="e">
        <f>Перечень!#REF!+Перечень!#REF!+Перечень!#REF!+Перечень!#REF!+Перечень!#REF!+Перечень!#REF!</f>
        <v>#REF!</v>
      </c>
      <c r="E28"/>
    </row>
    <row r="29" spans="1:5" s="26" customFormat="1" ht="15.75" x14ac:dyDescent="0.25">
      <c r="A29" s="11" t="s">
        <v>1</v>
      </c>
      <c r="B29" s="14" t="e">
        <f>Перечень!#REF!+Перечень!#REF!+Перечень!#REF!+Перечень!#REF!+Перечень!#REF!+Перечень!#REF!</f>
        <v>#REF!</v>
      </c>
      <c r="C29" s="14" t="e">
        <f>Перечень!#REF!+Перечень!#REF!+Перечень!#REF!+Перечень!#REF!+Перечень!#REF!+Перечень!#REF!</f>
        <v>#REF!</v>
      </c>
      <c r="D29" s="14" t="e">
        <f>Перечень!#REF!+Перечень!#REF!+Перечень!#REF!+Перечень!#REF!+Перечень!#REF!+Перечень!#REF!</f>
        <v>#REF!</v>
      </c>
      <c r="E29"/>
    </row>
    <row r="30" spans="1:5" s="26" customFormat="1" ht="15.75" x14ac:dyDescent="0.25">
      <c r="A30" s="34" t="s">
        <v>6</v>
      </c>
      <c r="B30" s="14" t="e">
        <f>Перечень!#REF!+Перечень!#REF!+Перечень!#REF!+Перечень!#REF!+Перечень!#REF!+Перечень!#REF!</f>
        <v>#REF!</v>
      </c>
      <c r="C30" s="14" t="e">
        <f>Перечень!#REF!+Перечень!#REF!+Перечень!#REF!+Перечень!#REF!+Перечень!#REF!+Перечень!#REF!</f>
        <v>#REF!</v>
      </c>
      <c r="D30" s="14" t="e">
        <f>Перечень!#REF!+Перечень!#REF!+Перечень!#REF!+Перечень!#REF!+Перечень!#REF!+Перечень!#REF!</f>
        <v>#REF!</v>
      </c>
      <c r="E30"/>
    </row>
    <row r="31" spans="1:5" s="26" customFormat="1" ht="47.25" x14ac:dyDescent="0.25">
      <c r="A31" s="28" t="s">
        <v>48</v>
      </c>
      <c r="B31" s="35" t="e">
        <f>SUM(B32:B35)</f>
        <v>#REF!</v>
      </c>
      <c r="C31" s="35" t="e">
        <f>SUM(C32:C35)</f>
        <v>#REF!</v>
      </c>
      <c r="D31" s="35" t="e">
        <f>SUM(D32:D35)</f>
        <v>#REF!</v>
      </c>
      <c r="E31"/>
    </row>
    <row r="32" spans="1:5" s="26" customFormat="1" ht="15.75" x14ac:dyDescent="0.25">
      <c r="A32" s="34" t="s">
        <v>5</v>
      </c>
      <c r="B32" s="14" t="e">
        <f>Перечень!#REF!+Перечень!#REF!+Перечень!#REF!</f>
        <v>#REF!</v>
      </c>
      <c r="C32" s="14" t="e">
        <f>Перечень!#REF!+Перечень!#REF!+Перечень!#REF!</f>
        <v>#REF!</v>
      </c>
      <c r="D32" s="14" t="e">
        <f>Перечень!#REF!+Перечень!#REF!+Перечень!#REF!</f>
        <v>#REF!</v>
      </c>
      <c r="E32"/>
    </row>
    <row r="33" spans="1:85" s="26" customFormat="1" ht="15.75" x14ac:dyDescent="0.25">
      <c r="A33" s="11" t="s">
        <v>0</v>
      </c>
      <c r="B33" s="14" t="e">
        <f>Перечень!#REF!+Перечень!#REF!+Перечень!#REF!</f>
        <v>#REF!</v>
      </c>
      <c r="C33" s="14" t="e">
        <f>Перечень!#REF!+Перечень!#REF!+Перечень!#REF!</f>
        <v>#REF!</v>
      </c>
      <c r="D33" s="14" t="e">
        <f>Перечень!#REF!+Перечень!#REF!+Перечень!#REF!</f>
        <v>#REF!</v>
      </c>
      <c r="E33"/>
    </row>
    <row r="34" spans="1:85" s="26" customFormat="1" ht="15.75" x14ac:dyDescent="0.25">
      <c r="A34" s="11" t="s">
        <v>1</v>
      </c>
      <c r="B34" s="14" t="e">
        <f>Перечень!#REF!+Перечень!#REF!+Перечень!#REF!</f>
        <v>#REF!</v>
      </c>
      <c r="C34" s="14" t="e">
        <f>Перечень!#REF!+Перечень!#REF!+Перечень!#REF!</f>
        <v>#REF!</v>
      </c>
      <c r="D34" s="14" t="e">
        <f>Перечень!#REF!+Перечень!#REF!+Перечень!#REF!</f>
        <v>#REF!</v>
      </c>
      <c r="E34"/>
    </row>
    <row r="35" spans="1:85" s="26" customFormat="1" ht="15.75" x14ac:dyDescent="0.25">
      <c r="A35" s="34" t="s">
        <v>6</v>
      </c>
      <c r="B35" s="14" t="e">
        <f>Перечень!#REF!+Перечень!#REF!+Перечень!#REF!</f>
        <v>#REF!</v>
      </c>
      <c r="C35" s="14" t="e">
        <f>Перечень!#REF!+Перечень!#REF!+Перечень!#REF!</f>
        <v>#REF!</v>
      </c>
      <c r="D35" s="14" t="e">
        <f>Перечень!#REF!+Перечень!#REF!+Перечень!#REF!</f>
        <v>#REF!</v>
      </c>
      <c r="E35"/>
    </row>
    <row r="36" spans="1:85" s="37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</row>
    <row r="37" spans="1:85" s="37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</row>
    <row r="38" spans="1:85" s="37" customForma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</row>
    <row r="39" spans="1:85" s="37" customFormat="1" ht="15.75" x14ac:dyDescent="0.25">
      <c r="A39"/>
      <c r="B39"/>
      <c r="C39" s="11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</row>
    <row r="81" ht="18" customHeight="1" x14ac:dyDescent="0.25"/>
    <row r="93" ht="145.5" customHeight="1" x14ac:dyDescent="0.25"/>
    <row r="99" ht="18" customHeight="1" x14ac:dyDescent="0.25"/>
    <row r="107" ht="21" customHeight="1" x14ac:dyDescent="0.25"/>
    <row r="137" ht="63" customHeight="1" x14ac:dyDescent="0.25"/>
  </sheetData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</vt:lpstr>
      <vt:lpstr>Лист1</vt:lpstr>
      <vt:lpstr>к прилож 2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n.rezina</dc:creator>
  <cp:lastModifiedBy>Сергей Рудаков</cp:lastModifiedBy>
  <cp:lastPrinted>2024-11-07T04:24:44Z</cp:lastPrinted>
  <dcterms:created xsi:type="dcterms:W3CDTF">2013-08-20T08:57:14Z</dcterms:created>
  <dcterms:modified xsi:type="dcterms:W3CDTF">2024-11-07T04:35:32Z</dcterms:modified>
</cp:coreProperties>
</file>